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https://d.docs.live.net/41d0682e6af12ced/Documentos/Documents/Idartes contrato/Riesgos Idartes/Riesgos 2023/"/>
    </mc:Choice>
  </mc:AlternateContent>
  <xr:revisionPtr revIDLastSave="0" documentId="8_{01EE76F1-85F4-4B07-84AC-ABC6AB77ABE0}" xr6:coauthVersionLast="43" xr6:coauthVersionMax="43" xr10:uidLastSave="{00000000-0000-0000-0000-000000000000}"/>
  <bookViews>
    <workbookView xWindow="-108" yWindow="-108" windowWidth="23256" windowHeight="12456" xr2:uid="{00000000-000D-0000-FFFF-FFFF00000000}"/>
  </bookViews>
  <sheets>
    <sheet name="Matriz admin Riesgo corrupción" sheetId="1" r:id="rId1"/>
    <sheet name="Gestión de Cambios" sheetId="4" r:id="rId2"/>
    <sheet name="Mapa calor-Tablas de referencia" sheetId="2" r:id="rId3"/>
    <sheet name="Tablas"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3" roundtripDataSignature="AMtx7miFJu4OGEYjlh09aCLDJXCecASWcw=="/>
    </ext>
  </extLst>
</workbook>
</file>

<file path=xl/calcChain.xml><?xml version="1.0" encoding="utf-8"?>
<calcChain xmlns="http://schemas.openxmlformats.org/spreadsheetml/2006/main">
  <c r="BG23" i="1" l="1"/>
  <c r="BG22" i="1"/>
  <c r="BG24" i="1"/>
  <c r="BG21" i="1"/>
  <c r="BD21" i="1"/>
  <c r="BA21" i="1"/>
  <c r="BB21" i="1" s="1"/>
  <c r="BC21" i="1" s="1"/>
  <c r="AY21" i="1"/>
  <c r="AQ22" i="1"/>
  <c r="AX22" i="1" s="1"/>
  <c r="AW21" i="1"/>
  <c r="AX21" i="1" s="1"/>
  <c r="AW20" i="1"/>
  <c r="AX20" i="1" s="1"/>
  <c r="AU22" i="1"/>
  <c r="AU21" i="1"/>
  <c r="AU20" i="1"/>
  <c r="AS22" i="1"/>
  <c r="AS21" i="1"/>
  <c r="AS20" i="1"/>
  <c r="AQ21" i="1"/>
  <c r="AQ20" i="1"/>
  <c r="AO22" i="1"/>
  <c r="AO21" i="1"/>
  <c r="AO20" i="1"/>
  <c r="AM22" i="1"/>
  <c r="AM21" i="1"/>
  <c r="AM20" i="1"/>
  <c r="AK22" i="1"/>
  <c r="AK21" i="1"/>
  <c r="AK20" i="1"/>
  <c r="BG13" i="1" l="1"/>
  <c r="BH13" i="1" s="1"/>
  <c r="BI13" i="1" s="1"/>
  <c r="BJ13" i="1" s="1"/>
  <c r="BK13" i="1" s="1"/>
  <c r="AW28" i="1"/>
  <c r="AW27" i="1"/>
  <c r="AW26" i="1"/>
  <c r="AW25" i="1"/>
  <c r="AW24" i="1"/>
  <c r="AW23" i="1"/>
  <c r="AW22" i="1"/>
  <c r="AW19" i="1"/>
  <c r="AW18" i="1"/>
  <c r="AW17" i="1"/>
  <c r="AW16" i="1"/>
  <c r="AW15" i="1"/>
  <c r="AW14" i="1"/>
  <c r="AW13" i="1"/>
  <c r="AW12" i="1"/>
  <c r="AW11" i="1"/>
  <c r="AU28" i="1"/>
  <c r="AU27" i="1"/>
  <c r="AU26" i="1"/>
  <c r="AU25" i="1"/>
  <c r="AU24" i="1"/>
  <c r="AU23" i="1"/>
  <c r="AU19" i="1"/>
  <c r="AU18" i="1"/>
  <c r="AU17" i="1"/>
  <c r="AU16" i="1"/>
  <c r="AU15" i="1"/>
  <c r="AU14" i="1"/>
  <c r="AU13" i="1"/>
  <c r="AU12" i="1"/>
  <c r="AU11" i="1"/>
  <c r="AS28" i="1"/>
  <c r="AS27" i="1"/>
  <c r="AS26" i="1"/>
  <c r="AS25" i="1"/>
  <c r="AS24" i="1"/>
  <c r="AS23" i="1"/>
  <c r="AS19" i="1"/>
  <c r="AS18" i="1"/>
  <c r="AS17" i="1"/>
  <c r="AS16" i="1"/>
  <c r="AS15" i="1"/>
  <c r="AS14" i="1"/>
  <c r="AS13" i="1"/>
  <c r="AS12" i="1"/>
  <c r="AS11" i="1"/>
  <c r="AQ28" i="1"/>
  <c r="AQ27" i="1"/>
  <c r="AQ26" i="1"/>
  <c r="AQ25" i="1"/>
  <c r="AQ24" i="1"/>
  <c r="AQ23" i="1"/>
  <c r="AQ19" i="1"/>
  <c r="AQ18" i="1"/>
  <c r="AQ17" i="1"/>
  <c r="AQ16" i="1"/>
  <c r="AQ15" i="1"/>
  <c r="AQ14" i="1"/>
  <c r="AQ13" i="1"/>
  <c r="AQ12" i="1"/>
  <c r="AQ11" i="1"/>
  <c r="AQ10" i="1"/>
  <c r="AO28" i="1"/>
  <c r="AX28" i="1" s="1"/>
  <c r="AY28" i="1" s="1"/>
  <c r="AO27" i="1"/>
  <c r="AO26" i="1"/>
  <c r="AO25" i="1"/>
  <c r="AO24" i="1"/>
  <c r="AX24" i="1" s="1"/>
  <c r="AY24" i="1" s="1"/>
  <c r="AO23" i="1"/>
  <c r="AO19" i="1"/>
  <c r="AX19" i="1" s="1"/>
  <c r="AY19" i="1" s="1"/>
  <c r="AO18" i="1"/>
  <c r="AO17" i="1"/>
  <c r="AO16" i="1"/>
  <c r="AO15" i="1"/>
  <c r="AX15" i="1" s="1"/>
  <c r="AY15" i="1" s="1"/>
  <c r="AO14" i="1"/>
  <c r="AO13" i="1"/>
  <c r="AO12" i="1"/>
  <c r="AO11" i="1"/>
  <c r="AM28" i="1"/>
  <c r="AM27" i="1"/>
  <c r="AM26" i="1"/>
  <c r="AM25" i="1"/>
  <c r="AX25" i="1" s="1"/>
  <c r="AM24" i="1"/>
  <c r="AM23" i="1"/>
  <c r="AM19" i="1"/>
  <c r="AM18" i="1"/>
  <c r="AM17" i="1"/>
  <c r="AM16" i="1"/>
  <c r="AX16" i="1" s="1"/>
  <c r="AM15" i="1"/>
  <c r="AM14" i="1"/>
  <c r="AM13" i="1"/>
  <c r="AM12" i="1"/>
  <c r="AX12" i="1" s="1"/>
  <c r="AM11" i="1"/>
  <c r="AK28" i="1"/>
  <c r="AK27" i="1"/>
  <c r="AX27" i="1" s="1"/>
  <c r="AK26" i="1"/>
  <c r="AX26" i="1" s="1"/>
  <c r="AK25" i="1"/>
  <c r="AK24" i="1"/>
  <c r="AK23" i="1"/>
  <c r="AK19" i="1"/>
  <c r="AK18" i="1"/>
  <c r="AX18" i="1" s="1"/>
  <c r="AK17" i="1"/>
  <c r="AX17" i="1" s="1"/>
  <c r="AK16" i="1"/>
  <c r="AK15" i="1"/>
  <c r="AK14" i="1"/>
  <c r="AK13" i="1"/>
  <c r="AX13" i="1" s="1"/>
  <c r="AK12" i="1"/>
  <c r="AK11" i="1"/>
  <c r="AS10" i="1"/>
  <c r="AU9" i="1"/>
  <c r="AU8" i="1"/>
  <c r="AS9" i="1"/>
  <c r="AS8" i="1"/>
  <c r="AM9" i="1"/>
  <c r="AM8" i="1"/>
  <c r="AK9" i="1"/>
  <c r="AK8" i="1"/>
  <c r="AO9" i="1"/>
  <c r="AO8" i="1"/>
  <c r="AQ9" i="1"/>
  <c r="AQ8" i="1"/>
  <c r="AW9" i="1"/>
  <c r="AW8" i="1"/>
  <c r="AY9" i="1"/>
  <c r="AY8" i="1"/>
  <c r="AX23" i="1" l="1"/>
  <c r="BF21" i="1" s="1"/>
  <c r="AX14" i="1"/>
  <c r="AY14" i="1" s="1"/>
  <c r="AX11" i="1"/>
  <c r="BF11" i="1" s="1"/>
  <c r="AY27" i="1"/>
  <c r="AY22" i="1"/>
  <c r="AY18" i="1"/>
  <c r="AY13" i="1"/>
  <c r="AY17" i="1"/>
  <c r="AY26" i="1"/>
  <c r="AY12" i="1"/>
  <c r="AY16" i="1"/>
  <c r="AY20" i="1"/>
  <c r="AY25" i="1"/>
  <c r="BA28" i="1"/>
  <c r="AD28" i="1"/>
  <c r="AE28" i="1" s="1"/>
  <c r="J28" i="1"/>
  <c r="I28" i="1"/>
  <c r="H28" i="1"/>
  <c r="AY23" i="1" l="1"/>
  <c r="AY11" i="1"/>
  <c r="BB28" i="1"/>
  <c r="BC28" i="1" s="1"/>
  <c r="BD28" i="1" s="1"/>
  <c r="AF28" i="1"/>
  <c r="AG28" i="1" s="1"/>
  <c r="BA17" i="1"/>
  <c r="BA16" i="1"/>
  <c r="BA15" i="1"/>
  <c r="H14" i="1"/>
  <c r="H13" i="1"/>
  <c r="BF28" i="1" l="1"/>
  <c r="BG28" i="1" s="1"/>
  <c r="BH28" i="1" s="1"/>
  <c r="BI28" i="1" s="1"/>
  <c r="BJ28" i="1" s="1"/>
  <c r="BK28" i="1" s="1"/>
  <c r="BB16" i="1"/>
  <c r="BC16" i="1" s="1"/>
  <c r="BD16" i="1" s="1"/>
  <c r="BB17" i="1"/>
  <c r="BC17" i="1" s="1"/>
  <c r="BD17" i="1" s="1"/>
  <c r="BB15" i="1"/>
  <c r="BC15" i="1" s="1"/>
  <c r="BD15" i="1" s="1"/>
  <c r="BA19" i="1"/>
  <c r="BA18" i="1"/>
  <c r="AD18" i="1"/>
  <c r="AE18" i="1" s="1"/>
  <c r="J18" i="1"/>
  <c r="I18" i="1"/>
  <c r="H18" i="1"/>
  <c r="AD15" i="1"/>
  <c r="AE15" i="1" s="1"/>
  <c r="J15" i="1"/>
  <c r="I15" i="1"/>
  <c r="H15" i="1"/>
  <c r="BF15" i="1" l="1"/>
  <c r="BG15" i="1" s="1"/>
  <c r="BH15" i="1" s="1"/>
  <c r="BI15" i="1" s="1"/>
  <c r="BJ15" i="1" s="1"/>
  <c r="BK15" i="1" s="1"/>
  <c r="BB18" i="1"/>
  <c r="BC18" i="1" s="1"/>
  <c r="BD18" i="1" s="1"/>
  <c r="BB19" i="1"/>
  <c r="BC19" i="1" s="1"/>
  <c r="BD19" i="1" s="1"/>
  <c r="AF15" i="1"/>
  <c r="AG15" i="1" s="1"/>
  <c r="AF18" i="1"/>
  <c r="AG18" i="1" s="1"/>
  <c r="BF18" i="1" l="1"/>
  <c r="BG18" i="1" s="1"/>
  <c r="BH18" i="1" s="1"/>
  <c r="BI18" i="1" s="1"/>
  <c r="BJ18" i="1" s="1"/>
  <c r="BK18" i="1" s="1"/>
  <c r="I23" i="1"/>
  <c r="J23" i="1"/>
  <c r="AD23" i="1"/>
  <c r="AE23" i="1" s="1"/>
  <c r="BA23" i="1"/>
  <c r="BA24" i="1"/>
  <c r="BK25" i="1"/>
  <c r="BH25" i="1"/>
  <c r="BI25" i="1" s="1"/>
  <c r="BB25" i="1"/>
  <c r="BC25" i="1" s="1"/>
  <c r="BD25" i="1" s="1"/>
  <c r="BA22" i="1"/>
  <c r="BA20" i="1"/>
  <c r="AD20" i="1"/>
  <c r="AE20" i="1" s="1"/>
  <c r="J20" i="1"/>
  <c r="I20" i="1"/>
  <c r="BF24" i="1" l="1"/>
  <c r="BH24" i="1" s="1"/>
  <c r="BF23" i="1"/>
  <c r="BH23" i="1" s="1"/>
  <c r="BI23" i="1" s="1"/>
  <c r="BJ23" i="1" s="1"/>
  <c r="BK23" i="1" s="1"/>
  <c r="AF23" i="1"/>
  <c r="AG23" i="1" s="1"/>
  <c r="BB24" i="1"/>
  <c r="BC24" i="1" s="1"/>
  <c r="BD24" i="1" s="1"/>
  <c r="BB20" i="1"/>
  <c r="BC20" i="1" s="1"/>
  <c r="BD20" i="1" s="1"/>
  <c r="AF20" i="1"/>
  <c r="AG20" i="1" s="1"/>
  <c r="BB23" i="1" l="1"/>
  <c r="BC23" i="1" s="1"/>
  <c r="BD23" i="1" s="1"/>
  <c r="BF20" i="1"/>
  <c r="BG20" i="1" s="1"/>
  <c r="BH20" i="1" s="1"/>
  <c r="BI20" i="1" s="1"/>
  <c r="BJ20" i="1" s="1"/>
  <c r="BB22" i="1"/>
  <c r="BC22" i="1" s="1"/>
  <c r="BD22" i="1" s="1"/>
  <c r="BF22" i="1"/>
  <c r="BH22" i="1" s="1"/>
  <c r="BA10" i="1" l="1"/>
  <c r="AW10" i="1"/>
  <c r="AU10" i="1"/>
  <c r="AO10" i="1"/>
  <c r="AM10" i="1"/>
  <c r="AK10" i="1"/>
  <c r="AX10" i="1" s="1"/>
  <c r="AY10" i="1" s="1"/>
  <c r="BF10" i="1" l="1"/>
  <c r="BG10" i="1" s="1"/>
  <c r="H200" i="3"/>
  <c r="H199" i="3"/>
  <c r="H198" i="3"/>
  <c r="H197" i="3"/>
  <c r="H196" i="3"/>
  <c r="H195" i="3"/>
  <c r="H194" i="3"/>
  <c r="H193" i="3"/>
  <c r="H192" i="3"/>
  <c r="H191" i="3"/>
  <c r="H190" i="3"/>
  <c r="H189" i="3"/>
  <c r="H188" i="3"/>
  <c r="H187" i="3"/>
  <c r="H186" i="3"/>
  <c r="C173" i="3"/>
  <c r="C172" i="3"/>
  <c r="C171" i="3"/>
  <c r="C170" i="3"/>
  <c r="C169" i="3"/>
  <c r="C168" i="3"/>
  <c r="C167" i="3"/>
  <c r="C166" i="3"/>
  <c r="C165" i="3"/>
  <c r="C164" i="3"/>
  <c r="C163" i="3"/>
  <c r="C162" i="3"/>
  <c r="C161" i="3"/>
  <c r="C160" i="3"/>
  <c r="C159" i="3"/>
  <c r="H26" i="1"/>
  <c r="H12" i="1"/>
  <c r="H11" i="1"/>
  <c r="H10" i="1"/>
  <c r="H8" i="1"/>
  <c r="C155" i="3"/>
  <c r="C154" i="3"/>
  <c r="C153" i="3"/>
  <c r="C152" i="3"/>
  <c r="C151" i="3"/>
  <c r="C150" i="3"/>
  <c r="C149" i="3"/>
  <c r="C148" i="3"/>
  <c r="C147" i="3"/>
  <c r="BA27" i="1"/>
  <c r="BA26" i="1"/>
  <c r="BA12" i="1"/>
  <c r="BA11" i="1"/>
  <c r="I8" i="1"/>
  <c r="D78" i="3"/>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D26" i="1"/>
  <c r="AE26" i="1" s="1"/>
  <c r="J26" i="1"/>
  <c r="I26" i="1"/>
  <c r="AD12" i="1"/>
  <c r="AE12" i="1" s="1"/>
  <c r="J12" i="1"/>
  <c r="I12" i="1"/>
  <c r="AD11" i="1"/>
  <c r="AE11" i="1" s="1"/>
  <c r="J11" i="1"/>
  <c r="I11" i="1"/>
  <c r="AD10" i="1"/>
  <c r="AE10" i="1" s="1"/>
  <c r="J10" i="1"/>
  <c r="I10" i="1"/>
  <c r="AD8" i="1"/>
  <c r="AE8" i="1" s="1"/>
  <c r="J8" i="1"/>
  <c r="BB10" i="1" l="1"/>
  <c r="BC10" i="1" s="1"/>
  <c r="BD10" i="1" s="1"/>
  <c r="BH10" i="1"/>
  <c r="BI10" i="1" s="1"/>
  <c r="BJ10" i="1" s="1"/>
  <c r="BK10" i="1" s="1"/>
  <c r="AF26" i="1"/>
  <c r="AG26" i="1" s="1"/>
  <c r="AF8" i="1"/>
  <c r="AG8" i="1" s="1"/>
  <c r="AF12" i="1"/>
  <c r="AG12" i="1" s="1"/>
  <c r="AF11" i="1"/>
  <c r="AG11" i="1" s="1"/>
  <c r="AF10" i="1"/>
  <c r="AG10" i="1" s="1"/>
  <c r="BF8" i="1" l="1"/>
  <c r="BG8" i="1" s="1"/>
  <c r="BH8" i="1" s="1"/>
  <c r="BI8" i="1" s="1"/>
  <c r="BJ8" i="1" s="1"/>
  <c r="BK8" i="1" s="1"/>
  <c r="BB11" i="1"/>
  <c r="BC11" i="1" s="1"/>
  <c r="BD11" i="1" s="1"/>
  <c r="BG11" i="1"/>
  <c r="BH11" i="1" s="1"/>
  <c r="BI11" i="1" s="1"/>
  <c r="BJ11" i="1" s="1"/>
  <c r="BK11" i="1" s="1"/>
  <c r="BF26" i="1"/>
  <c r="BG26" i="1" s="1"/>
  <c r="BH26" i="1" s="1"/>
  <c r="BI26" i="1" s="1"/>
  <c r="BJ26" i="1" s="1"/>
  <c r="BK26" i="1" s="1"/>
  <c r="BB12" i="1"/>
  <c r="BC12" i="1" s="1"/>
  <c r="BD12" i="1" s="1"/>
  <c r="BF12" i="1"/>
  <c r="BG12" i="1" s="1"/>
  <c r="BH12" i="1" s="1"/>
  <c r="BI12" i="1" s="1"/>
  <c r="BJ12" i="1" s="1"/>
  <c r="BK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M5" authorId="0" shapeId="0" xr:uid="{00000000-0006-0000-0000-00000E000000}">
      <text>
        <r>
          <rPr>
            <sz val="11"/>
            <color theme="1"/>
            <rFont val="Arial"/>
            <family val="2"/>
          </rPr>
          <t>======
ID#AAAATqxuYH8
Usuario    (2021-12-30 12:43:22)
El plan de acción especifica: i) responsable, ii) fecha de implementación, y iii) fecha de seguimiento</t>
        </r>
      </text>
    </comment>
    <comment ref="E6" authorId="0" shapeId="0" xr:uid="{00000000-0006-0000-0000-00000600000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xr:uid="{00000000-0006-0000-0000-000004000000}">
      <text>
        <r>
          <rPr>
            <sz val="11"/>
            <color theme="1"/>
            <rFont val="Arial"/>
            <family val="2"/>
          </rPr>
          <t>======
ID#AAAATqxuYIs
Usuario    (2021-12-30 12:43:22)
Permite agrupar los riesgos identificados</t>
        </r>
      </text>
    </comment>
    <comment ref="G6" authorId="0" shapeId="0" xr:uid="{00000000-0006-0000-0000-00000800000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xr:uid="{00000000-0006-0000-0000-000013000000}">
      <text>
        <r>
          <rPr>
            <sz val="11"/>
            <color theme="1"/>
            <rFont val="Arial"/>
            <family val="2"/>
          </rPr>
          <t>======
ID#AAAATqxuYHo
Usuario    (2021-12-30 12:43:22)
Un control se define como la medida que permite reducir o mitigar el riesgo</t>
        </r>
      </text>
    </comment>
    <comment ref="BL6" authorId="0" shapeId="0" xr:uid="{00000000-0006-0000-0000-00000200000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<sst xmlns="http://schemas.openxmlformats.org/spreadsheetml/2006/main" count="1079" uniqueCount="413">
  <si>
    <t>GESTIÓN INTEGRAL DE MEJORA CONTINUA</t>
  </si>
  <si>
    <t>Codigo: GMC-MR-03</t>
  </si>
  <si>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</si>
  <si>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</si>
  <si>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</si>
  <si>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</si>
  <si>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</si>
  <si>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</si>
  <si>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</si>
  <si>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</si>
  <si>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</si>
  <si>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</si>
  <si>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</si>
  <si>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</si>
  <si>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</si>
  <si>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</si>
  <si>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</si>
  <si>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</si>
  <si>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</si>
  <si>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</si>
  <si>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</si>
  <si>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</si>
  <si>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</si>
  <si>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</si>
  <si>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</si>
  <si>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</si>
  <si>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</si>
  <si>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</si>
  <si>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</si>
  <si>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</si>
  <si>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</si>
  <si>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</si>
  <si>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</si>
  <si>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</si>
  <si>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</si>
  <si>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</si>
  <si>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</si>
  <si>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</si>
  <si>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</si>
  <si>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</si>
  <si>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</si>
  <si>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</si>
  <si>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</si>
  <si>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</si>
  <si>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</si>
  <si>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</si>
  <si>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</si>
  <si>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</si>
  <si>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</si>
  <si>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x</t>
  </si>
  <si>
    <t>X</t>
  </si>
  <si>
    <t>Preventivo</t>
  </si>
  <si>
    <t>Manual</t>
  </si>
  <si>
    <t>Documentado</t>
  </si>
  <si>
    <t>Continua</t>
  </si>
  <si>
    <t>Con registro</t>
  </si>
  <si>
    <t>Reducir - Mitigar</t>
  </si>
  <si>
    <t xml:space="preserve">Posibilidad de recibir dadivas con el fin de favorecer en la asignación de espacios públicos para el aprovechamiento económico de artistas - PAES </t>
  </si>
  <si>
    <t>Fraude externo</t>
  </si>
  <si>
    <t>Detectivo</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</si>
  <si>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</si>
  <si>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</si>
  <si>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Sin documentar</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</si>
  <si>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</si>
  <si>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</si>
  <si>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</si>
  <si>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cobro de comisiones a los artistas para favorecer su programación en las actividades de Culturas en Común</t>
  </si>
  <si>
    <t>Fraude interno</t>
  </si>
  <si>
    <t>Aleatoria</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</si>
  <si>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</si>
  <si>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</si>
  <si>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</si>
  <si>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</si>
  <si>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</si>
  <si>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</si>
  <si>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</si>
  <si>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</si>
  <si>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</si>
  <si>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Correctivo</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</si>
  <si>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</si>
  <si>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</si>
  <si>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</si>
  <si>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</si>
  <si>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</si>
  <si>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</si>
  <si>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</si>
  <si>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Subdirección Administrativa y Financiera</t>
  </si>
  <si>
    <t>Gestión Documental</t>
  </si>
  <si>
    <t>Relaciones laborales</t>
  </si>
  <si>
    <t>Área de Control Interno</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</si>
  <si>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</si>
  <si>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</si>
  <si>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</si>
  <si>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</si>
  <si>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</si>
  <si>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</si>
  <si>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</si>
  <si>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</si>
  <si>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</si>
  <si>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</si>
  <si>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</si>
  <si>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</si>
  <si>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</si>
  <si>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</si>
  <si>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</si>
  <si>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</si>
  <si>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</si>
  <si>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</si>
  <si>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</si>
  <si>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</si>
  <si>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</si>
  <si>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</si>
  <si>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</si>
  <si>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</si>
  <si>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</si>
  <si>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</si>
  <si>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</si>
  <si>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</si>
  <si>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</si>
  <si>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</si>
  <si>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</si>
  <si>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</si>
  <si>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</si>
  <si>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</si>
  <si>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</si>
  <si>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</si>
  <si>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</si>
  <si>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</si>
  <si>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</si>
  <si>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</si>
  <si>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</si>
  <si>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</si>
  <si>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</si>
  <si>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</si>
  <si>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</si>
  <si>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</si>
  <si>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</si>
  <si>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</si>
  <si>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</si>
  <si>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</si>
  <si>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</si>
  <si>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</si>
  <si>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</si>
  <si>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</si>
  <si>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</si>
  <si>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</si>
  <si>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</si>
  <si>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</si>
  <si>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</si>
  <si>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</si>
  <si>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</si>
  <si>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</si>
  <si>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</si>
  <si>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</si>
  <si>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</si>
  <si>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</si>
  <si>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</si>
  <si>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</si>
  <si>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</si>
  <si>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</si>
  <si>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</si>
  <si>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</si>
  <si>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</si>
  <si>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</si>
  <si>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</si>
  <si>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</si>
  <si>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</si>
  <si>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</si>
  <si>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</si>
  <si>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</si>
  <si>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</si>
  <si>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</si>
  <si>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</si>
  <si>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</si>
  <si>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</si>
  <si>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</si>
  <si>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</si>
  <si>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</si>
  <si>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</si>
  <si>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</si>
  <si>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</si>
  <si>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</si>
  <si>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</si>
  <si>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</si>
  <si>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</si>
  <si>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</si>
  <si>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</si>
  <si>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</si>
  <si>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</si>
  <si>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</si>
  <si>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</si>
  <si>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</si>
  <si>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</si>
  <si>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</si>
  <si>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</si>
  <si>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</si>
  <si>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</si>
  <si>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</si>
  <si>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</si>
  <si>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</si>
  <si>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</si>
  <si>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</si>
  <si>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</si>
  <si>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</si>
  <si>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</si>
  <si>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</si>
  <si>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</si>
  <si>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</si>
  <si>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</si>
  <si>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</si>
  <si>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</si>
  <si>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</si>
  <si>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</si>
  <si>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</si>
  <si>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</si>
  <si>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</si>
  <si>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</si>
  <si>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</si>
  <si>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</si>
  <si>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</si>
  <si>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</si>
  <si>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</si>
  <si>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</si>
  <si>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</si>
  <si>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</si>
  <si>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</si>
  <si>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</si>
  <si>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</si>
  <si>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</si>
  <si>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</si>
  <si>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</si>
  <si>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</si>
  <si>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</si>
  <si>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</si>
  <si>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</si>
  <si>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</si>
  <si>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</si>
  <si>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</si>
  <si>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</si>
  <si>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</si>
  <si>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</si>
  <si>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</si>
  <si>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</si>
  <si>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</si>
  <si>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</si>
  <si>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</si>
  <si>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</si>
  <si>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</si>
  <si>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</si>
  <si>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</si>
  <si>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</si>
  <si>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</si>
  <si>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</si>
  <si>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</si>
  <si>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</si>
  <si>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</si>
  <si>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</si>
  <si>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</si>
  <si>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</si>
  <si>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</si>
  <si>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</si>
  <si>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</si>
  <si>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</si>
  <si>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</si>
  <si>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</si>
  <si>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</si>
  <si>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</si>
  <si>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</si>
  <si>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</si>
  <si>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</si>
  <si>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</si>
  <si>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</si>
  <si>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</si>
  <si>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</si>
  <si>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</si>
  <si>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</si>
  <si>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</si>
  <si>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</si>
  <si>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</si>
  <si>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</si>
  <si>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</si>
  <si>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Frecuencia
(Seleccionar en columna G)</t>
  </si>
  <si>
    <t>Solidez Individual del Control</t>
  </si>
  <si>
    <t>Solidez conjunto de controles</t>
  </si>
  <si>
    <t>Analisis ejecución control</t>
  </si>
  <si>
    <t>Nivel de severidad final</t>
  </si>
  <si>
    <t>Análisis y evaluación de los controles para la mitigación de los riesgos de corrupción.</t>
  </si>
  <si>
    <r>
      <t xml:space="preserve">Causa o Falla
</t>
    </r>
    <r>
      <rPr>
        <sz val="11"/>
        <color theme="1"/>
        <rFont val="Arial Narrow"/>
        <family val="2"/>
      </rPr>
      <t>(Se identifican las causas
o fallas que pueden dar
origen a la materialización
del riesgo)</t>
    </r>
  </si>
  <si>
    <r>
      <t xml:space="preserve">Descripción del Control
</t>
    </r>
    <r>
      <rPr>
        <sz val="12"/>
        <color theme="1"/>
        <rFont val="Arial Narrow"/>
        <family val="2"/>
      </rPr>
      <t>(Para cada causa se
identifica el control o
controles)</t>
    </r>
  </si>
  <si>
    <t>Analisis y evaluación del diseño del control (Selección lista desplegable)</t>
  </si>
  <si>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</si>
  <si>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</si>
  <si>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</si>
  <si>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</si>
  <si>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</si>
  <si>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</si>
  <si>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</si>
  <si>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</si>
  <si>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Primeral Linea de Defensa
Autocontrol</t>
  </si>
  <si>
    <t>Segunda Linea de Defensa
Autoevaluación</t>
  </si>
  <si>
    <t>Acción a implementar</t>
  </si>
  <si>
    <t>Plan de acción (Tratamiento)</t>
  </si>
  <si>
    <t>Debilidad en la asignación de espacios públicos para el aprovechamiento ecónomico</t>
  </si>
  <si>
    <t>Control 1: Verificación en campo de la asignación de espacios, mediante planillas, que contienen registro fotográfico y uso apropiado del espacio.</t>
  </si>
  <si>
    <t>Control 2: Rotación en la asignación para el aprovechamiento de espacios publicos.</t>
  </si>
  <si>
    <t>FuerteFuerte</t>
  </si>
  <si>
    <t>No</t>
  </si>
  <si>
    <t>DébilFuerte</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</si>
  <si>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</si>
  <si>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</si>
  <si>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</si>
  <si>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Hacer un analiis del contrl y de las variables para fortalecer el respectivo diseño.</t>
  </si>
  <si>
    <t>Ausencia de verificación y confirmación de los criterios y variables aplicados a las solicitudes y el recálculo de los valores para generar el valor a pagar por parte del solicitante.</t>
  </si>
  <si>
    <t>Ampliar el porcentaje de la muestra a revisar mensualmente para detectar desviaciones y falencias de capacitación en la aplicación de variable sy criterios en el recálculo de valores.</t>
  </si>
  <si>
    <t>Ingeniero de soporte de la CFB, profesionales de la CFB y Gerente de Artes Audiovisuales</t>
  </si>
  <si>
    <t>Responsable Administrativa Nidos
Responsable General del Programa Nidos</t>
  </si>
  <si>
    <t>Debilidad en la implementación del procedimiento de consulta y préstamos de documentos de archivo o fallas en el diligenciamiento del formato de consulta y préstamo de documentos y expedientes</t>
  </si>
  <si>
    <t>SAF- Gestión Documental</t>
  </si>
  <si>
    <t>Debilidad en cuanto a la implementación de las estrategias definidas dentro del Sistema Integrado de Conservación - SIC</t>
  </si>
  <si>
    <t>La no aplicación del Procedimiento al trámite de las peticiones y/o protocolos de atención por parte de los integrantes del área.</t>
  </si>
  <si>
    <t xml:space="preserve">SAF- Servicio a la Ciudadanía </t>
  </si>
  <si>
    <t>Desconocimiento de las implicaciones de una denuncia de actos de corrupción</t>
  </si>
  <si>
    <t>PosibleMayor</t>
  </si>
  <si>
    <t>Ausencia de verificación adicional de las tomas físicas por diferentes colaboradores</t>
  </si>
  <si>
    <t>ImprobableMayor</t>
  </si>
  <si>
    <t>SAF - Almacén General</t>
  </si>
  <si>
    <t>Posible falsificación de pagos de planillas de Seguridad Social.</t>
  </si>
  <si>
    <t>PosibleCatastrófico</t>
  </si>
  <si>
    <t>Falta de una definición de criterios para la emisión de boletas de cortesías.</t>
  </si>
  <si>
    <t>Establecer un control que permita mitigar el riesgo, el control establecido está orientado al desarrollo de una actividad.</t>
  </si>
  <si>
    <t>PosibleModerado</t>
  </si>
  <si>
    <t>ImprobableCatastrófico</t>
  </si>
  <si>
    <t>Designado apoyo a taquilla de los equipamientos.</t>
  </si>
  <si>
    <t xml:space="preserve">Profesional asignado </t>
  </si>
  <si>
    <t xml:space="preserve">Debilidad en los elementos de seleccción objetiva en los procesos contractuales </t>
  </si>
  <si>
    <t xml:space="preserve">El profesional asignado debe revisar en el término establecido para cada modalidad contractual los documentos precontractuales en donde se deberá señalar que se cumple con la selección objetiva en materia de contratación estatal. </t>
  </si>
  <si>
    <t>Debilidad en el cargue de los documentos en la plataforma transaccional SECOP</t>
  </si>
  <si>
    <t xml:space="preserve">la persona asignada deberá revisar el cargue de la totalidad de los docuementos en la plataforma transaccional SECOP en todos lso proesos adelantados por la Oficina Asesora Juridica </t>
  </si>
  <si>
    <t xml:space="preserve">Debilidad en la revisión de docuemntos en los cuales se evidencie inhabilidades sobrevinientes </t>
  </si>
  <si>
    <t>El profesional asignado debera revisar en los entes de control las posibles inhabiliades sobrevinientes por parte de los posibles contratistas (Contraloria, Personería, Procuraduría, Policía)</t>
  </si>
  <si>
    <t xml:space="preserve">Debilidad en la revisión de los actos administrativos </t>
  </si>
  <si>
    <t xml:space="preserve">El profesional asignado debe revisar que los actos administrativos se expidan conforme a la ley </t>
  </si>
  <si>
    <t xml:space="preserve">Debilidad en la numeración de los actos administrativos </t>
  </si>
  <si>
    <t xml:space="preserve">La persona asignada deberá revisar que los actos administrativos este numerados y fechados correctamente </t>
  </si>
  <si>
    <t>Evaluación Independiente.</t>
  </si>
  <si>
    <t>Incumplimiento al procedimiento de auditorias</t>
  </si>
  <si>
    <t>Ausencia de trazabildiad frente a la emisión y respuesta a las observaciones de los informes de auditoria.</t>
  </si>
  <si>
    <t>MAPA DE RISGO DE CORRUPCIÓN INSTITUCIONAL</t>
  </si>
  <si>
    <t>Posibilidad de recibir dádivas con el fin de direccionar el cálculo para generar menor valor de acuerdo con la conveniencia del solicitante, con fundamento en las exenciones y excepciones, enmarcadas en el Permiso Unificado de Filmaciones Audiovisuales - PUFA</t>
  </si>
  <si>
    <r>
      <rPr>
        <b/>
        <sz val="12"/>
        <color theme="1"/>
        <rFont val="Arial Narrow"/>
        <family val="2"/>
      </rPr>
      <t>Plan de Acción 1:</t>
    </r>
    <r>
      <rPr>
        <sz val="12"/>
        <color theme="1"/>
        <rFont val="Arial Narrow"/>
        <family val="2"/>
      </rPr>
      <t xml:space="preserve"> Asignación de roles de verificación en el sistmea de información, de acuerdo con las solicitudes y requerimientos hechos a la plataforma SUMA+ (Módulo de Filmaciones), con la finalidad de obtener alertas de los cambios que generan las solicitudes y los recálculos para intrucciones de pago. 
</t>
    </r>
    <r>
      <rPr>
        <b/>
        <sz val="12"/>
        <color theme="1"/>
        <rFont val="Arial Narrow"/>
        <family val="2"/>
      </rPr>
      <t>Plan de Acción 2:</t>
    </r>
    <r>
      <rPr>
        <sz val="12"/>
        <color theme="1"/>
        <rFont val="Arial Narrow"/>
        <family val="2"/>
      </rPr>
      <t xml:space="preserve"> 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 </t>
    </r>
  </si>
  <si>
    <t>Posible incumplimiento de la normatividad que regula la contratación pública, debido al desconocimiento o intencionalidad por parte del contratista en el trámite de liquidación y pago de Seguridad Social.</t>
  </si>
  <si>
    <t xml:space="preserve">Desarrollar una  matriz de seguimiento </t>
  </si>
  <si>
    <t xml:space="preserve">Posibilidad de favorecimiento a particulares en la gestión contractual, relacionado con el perfil misional exigido en el programa Nidos.
</t>
  </si>
  <si>
    <t>1 de enero de 2022 al 31 de diciembre de 2022</t>
  </si>
  <si>
    <t>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t>
  </si>
  <si>
    <t>Control 1:  El profesional designado por la Gerencia de Artes Audiovisuales realiza la verificación del recálculo del valor a pagar según los criterios de la solcitud y sus aprobaciones por parte de las entidades, mediante una matriz formulada, aplicando de manera aleatoria mínimo al 20% de las solicitudes mensuales.</t>
  </si>
  <si>
    <t>Plan de Acción 1: 01/12/2022
Plan de Acción 2: 01/12/2022</t>
  </si>
  <si>
    <t>Plan de Acción 1: 20/12/2022
Plan de Acción 2: 20/12/2022</t>
  </si>
  <si>
    <t>La implementación de la asignación de roles y obtención de alertas (etiquetas) en el sistema SUMA+ se realizó con éxito, una vez se suscribió e implementó el acuerdo para la entrega oficial de la base de datos completa de ORACLE del sistema actual de SUMA, debido a que la base de datos contenía datos privados de personas naturales y jurídicas que no podía ser remitida sin un acuerdo oficial. Posterior a ello, se realizó la respectiva capacitación del plan de acción No. 1, donde se explicaron detalladamente los cambios de la plataforma y su forma de controlar y mitigar el riesgo de aplicación errada de variables y por ende la disminución de las probabilidades de error en los recálculos de cobro. En cuanto al plan de acción No. 2, se realizó capacitación con los gestores del PUFA para reforzar el tema de variables y recálculos y ejemplificó con casos reales para mayor claridad. Las evidencias se encuentran en Drive, en el siguiente enlace: 
https://drive.google.com/drive/folders/1Hik3tCjnqhGZuKJcbPWGclxy90yQFaSJ</t>
  </si>
  <si>
    <t>CERRADO</t>
  </si>
  <si>
    <t>Oficina de Control Disciplinario Interno</t>
  </si>
  <si>
    <t>Control Disciplinario Interno</t>
  </si>
  <si>
    <t>Propender por el establecimiento de relaciones laborales y contractuales amónicas colaborativas y constructivas en el equipo de trabajo que refuercen su compromiso, identidad y convicción frente a la labor desarrollada en la entidad.</t>
  </si>
  <si>
    <t>Posibilidad de recibir o solicitar cualquier dadiva o beneficio a nombre propio o de terceros con el fin de afectar el resultado de una acción disciplinaria en particular.</t>
  </si>
  <si>
    <t>Control 1: El profesional designado realizará revisión periódica de los expedientes disciplinarios en cuanto a fondo y forma; así como revisión de la toma de decisión en la que participan varios servidores de diferentes niveles de empleo.</t>
  </si>
  <si>
    <t xml:space="preserve">Debilidad en fases de revisión de los expedientes, en relación con el fondo, la forma y la decisión a tomar. </t>
  </si>
  <si>
    <t>Realizar reuniones periodicas entre la jefe de oficina y las profesionales del área con el fin de revisar los expedientes disciplinarios en cuanto a fondo y forma.</t>
  </si>
  <si>
    <t>Jefe de la Oficina Disciplinaria</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</si>
  <si>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</si>
  <si>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</si>
  <si>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Se mantiene el Plan de acción, se continua ejecutando la acción relacionada.</t>
  </si>
  <si>
    <t>En proceso</t>
  </si>
  <si>
    <t xml:space="preserve">Causa directa: Lineamientos para la contratación por prestación de servicios, con limitadas herramientas de consolidación  y definición especifica de los roles del programa Nidos para la gestión contractual. 
Causa indirtecta: Oferta limitada de talento humano con perfiles para el trabajo con niños de primera infancia, desde las direferentes disciplinas del arte. </t>
  </si>
  <si>
    <t xml:space="preserve">Control 1: Establecer la matriz de los roles y perfiles con las especificaciones exigidas por el programa Nidos para la contratación, de acuerdo con las necesidades contractuales de la entidad.  </t>
  </si>
  <si>
    <t xml:space="preserve">Favorecimiento de los artistas en la subcontratación por parte de las ESAL generados en los convenios de asociación </t>
  </si>
  <si>
    <t>Control 1: Establecer un seguimiento  aleatoreo a  los artistas inscritos en el banco de propuetas y vinculados atraves de la ESAL por medio de encuesta.</t>
  </si>
  <si>
    <t xml:space="preserve">- Ampliar el banco de hojas del vida del programa Nidos. 
</t>
  </si>
  <si>
    <t>Ampliar el control y grupo objetivo
Aplicar nuevo instrumento a los artistas vinculados al programa mediante el convenio de asociaciòn 
Acompañar por parte del responsable al  asociado, en la implementación de la encuesta al  terminar contrato del 2022</t>
  </si>
  <si>
    <r>
      <rPr>
        <u/>
        <sz val="12"/>
        <color rgb="FF000000"/>
        <rFont val="Arial Narrow"/>
        <family val="2"/>
      </rPr>
      <t xml:space="preserve">- Generar una divulgación en los diferentes medios de comunicación del programa, sobre las convocatorias para hacer parte del equipo de Nidos y asi ampliar el banco de hojas de vida.
El siguiente es el link que se creo para que las personas interesadas apliquen, envien su CV y trabajen con Nidos 
👉🏽 </t>
    </r>
    <r>
      <rPr>
        <u/>
        <sz val="12"/>
        <color rgb="FF1155CC"/>
        <rFont val="Arial Narrow"/>
        <family val="2"/>
      </rPr>
      <t>https://bit.ly/MiHdVEnNidos</t>
    </r>
  </si>
  <si>
    <t xml:space="preserve">Las acciones en la vigencia del 2022 se  dió cumplimeto a lo establecido, por otra parte se ajusto una  nueva acción en la  divulgación  de convocatorias para las CV de las personas que quieran ser parte del programa de Nidos </t>
  </si>
  <si>
    <t xml:space="preserve">Realizar un control y seguimiento a la  nueva contratación de artistas por parte del asociado, mediante  la implementación de encuesta aleatoria para la identificación del posible riesgo de corrupción  </t>
  </si>
  <si>
    <t xml:space="preserve">Responsable
Equipo administrativo Culturas en Común </t>
  </si>
  <si>
    <t xml:space="preserve">Se creo el instrumento de encuesta para su aplicación a los artistas vinculados atraves del convenio de asociación  al finalizar viegencia 2022 </t>
  </si>
  <si>
    <t>Evaluar de manera oportuna e independiente la gestión institucional, a través de los roles asignados al Control Interno por la normatividad vigente, aportando recomendaciones para el mejoramiento de la gestión del IDARTES, en cumplimiento de su misionalidad y objetivos.</t>
  </si>
  <si>
    <t>CONTROL DE CAMBIOS</t>
  </si>
  <si>
    <t>Versión</t>
  </si>
  <si>
    <t>Fecha de aprobación</t>
  </si>
  <si>
    <t>Descripción de cambios realizados</t>
  </si>
  <si>
    <t>Emisión Inicial - Aplicación metodologia DAFP</t>
  </si>
  <si>
    <t>Se realiza actualización del mapa de riesgos se verifican los planes de acción y se establecen nuevas fechas de cumplimiento, en relación con las mesas de trabajo adelantadas con los procesos.</t>
  </si>
  <si>
    <t>Se actualiza en el marco de la nueva plantilla, la cual contiene cambio 19 variables para determinar el impacto del riesgo y se implementa la sección de seguimiento de las líneas de defensa.</t>
  </si>
  <si>
    <t>Se realiza actualización de los riesgos en el marco de las dinámicas actuales de los procesos, se elimina un riesgo del proceso de gestión jurídica y se elimina el riesgo de control  disciplinario interno toda vez que se crea como proceso y deja de ser un área de la SAF</t>
  </si>
  <si>
    <t xml:space="preserve"> Asegurar la disposición de lineamientos, herramientas e instrumentos para garantizar la implementación de los procesos de la gestión documental en el Idartes en atención a las disposiciones legales y técnicas adoptadas en Colombia en materia archivística, de tal forma que apoye activamente procesos de investigación, formación, creación, circulación y apropiación de las prácticas artísticas y culturales promovidas por la Entidad.</t>
  </si>
  <si>
    <t>Posibilidad de recibir o solicitar cualquier dádiva o beneficio a nombre propio o de terceros para realizar la sustracción, falsificación, duplicidad y eliminación documental, por parte de funcionarios o contratistas de la Entidad, adulterando los atributos propios de la información (autenticidad, integridad, inalterabilidad, fiabilidad, disponibilidad, preservación y conservación)  para beneficio propio o de terceros.</t>
  </si>
  <si>
    <t>Realiza capacitación a los funcionarios y contratistas de la Entidad al fin de sensibilizar sobre el adecuado manejo de los documentos producidos de conformidad con el Plan Institucional de Capacitación -PIC.</t>
  </si>
  <si>
    <t>Gestión y relacionamiento con la ciudadanía</t>
  </si>
  <si>
    <t>Garantizar a la ciudadanía y demás partes interesadas el acceso oportuno, cálido y de calidad a la información, trámites y servicios que ofrece el Idartes, a través de los distintos
canales de relacionamiento con la ciudadanía en los términos previstos por la normatividad vigente.</t>
  </si>
  <si>
    <t>Posibilidad de solicitar o recibir dádivas y/o beneficios con el fin de generar una inadecuada gestión del trámite de una denuncia para favorecer a un funcionario o contratista cuando haya alguna PQRS en contra del mismo.</t>
  </si>
  <si>
    <t xml:space="preserve">Capacitación anual  sobre la prevención y lucha contra la corrupción a los contratistas y funcionarios de la unidad de gestión de Relacionamiento a la Ciudadanía </t>
  </si>
  <si>
    <t>Revisar y documentar la actividad de verificación de los correos de la bandeja de entrada y salida del correo electrónico institucional contactenos@idartes.gov.co en uno de los documentos del proceso de Relacionamiento con la Ciudadanía</t>
  </si>
  <si>
    <t>Gestión de Bienes, Servicios y Planta Física</t>
  </si>
  <si>
    <t xml:space="preserve"> Reconocer, administrar y suministrar los bienes; gestionar de manera oportuna los servicios de aseo, vigilancia, servicios públicos, combustible y
mantenimiento vehicular; así como, intervenir, adecuar y mantener la infraestructura de cada Sede/escenario/equipamiento/CREA a cargo de
Idartes, para asegurar su adecuado funcionamiento y contribuir al desarrollo de las actividades que garantizan los derechos culturales del Distrito. </t>
  </si>
  <si>
    <t>Posibilidad de solicitar o recibir dádivas y/o beneficios que conlleven a la inadecuada ejecución de  los controles de los bienes públicos asignados a los funcionarios de la entidad para un beneficio propio o de terceros.</t>
  </si>
  <si>
    <t xml:space="preserve">Se actualiza la plantilla para incluir variables para la evaluacion de controles, en el marco de lo que establece la metodologia del DAFP Guia Versión 4 para los riesgos de Corrupción y se identifica un riesgo para el proceso de Control Disciplinario Interno
Alcance: Se complementa mapa de riesgos de corrupción atendiendo solicitud de la Subdirección Administrativa y Financiera bajo radicado No 20224000600583, en el cual se realiza actualización en la estructura de los controles y se establece nuevo plan de acción para la vigencia 2023
</t>
  </si>
  <si>
    <t>Versión: 05</t>
  </si>
  <si>
    <t>Fecha Vigencia: 02/01/2023</t>
  </si>
  <si>
    <r>
      <rPr>
        <b/>
        <sz val="12"/>
        <color theme="1"/>
        <rFont val="Arial Narrow"/>
      </rPr>
      <t>Control 1</t>
    </r>
    <r>
      <rPr>
        <sz val="12"/>
        <color theme="1"/>
        <rFont val="Arial Narrow"/>
      </rPr>
      <t>: Los(as) funcionarios(as) y/o contratistas designados por SAF-Gestión Documental diligencian el formato de consulta y  préstamo de documentos y expedientes para el adecuado control de la información de manera mensual, de acuerdo con el procedimiento de consulta y préstamos de documentos de archivo.</t>
    </r>
  </si>
  <si>
    <r>
      <rPr>
        <b/>
        <sz val="12"/>
        <color theme="1"/>
        <rFont val="Arial Narrow"/>
      </rPr>
      <t>Control 2</t>
    </r>
    <r>
      <rPr>
        <sz val="12"/>
        <color theme="1"/>
        <rFont val="Arial Narrow"/>
      </rPr>
      <t>: El funcionario(a) o contratista conservador designado de SAF-Gestión Documental gestiona la conservación en el archivo de gestión centralizado y central de manera semestral, de acuerdo con la implementación de las estrategias definidas en el Sistema Integrado de Conservación -SIC.</t>
    </r>
  </si>
  <si>
    <r>
      <rPr>
        <b/>
        <sz val="12"/>
        <color theme="1"/>
        <rFont val="Arial Narrow"/>
        <family val="2"/>
      </rPr>
      <t>Control 3</t>
    </r>
    <r>
      <rPr>
        <sz val="12"/>
        <color theme="1"/>
        <rFont val="Arial Narrow"/>
      </rPr>
      <t>: Seguimiento en el registro del plan de trabajo de Gestión Documental</t>
    </r>
  </si>
  <si>
    <r>
      <rPr>
        <b/>
        <sz val="12"/>
        <color theme="1"/>
        <rFont val="Arial Narrow"/>
      </rPr>
      <t>Control 1</t>
    </r>
    <r>
      <rPr>
        <sz val="12"/>
        <color theme="1"/>
        <rFont val="Arial Narrow"/>
      </rPr>
      <t xml:space="preserve">:  Los(as) funcionarios(as) y/o contratistas designados por SAF-servicio a la ciudadanía realizan el seguimiento mensual a través de la matriz "Reporte Preventivo de Gestión" del sistema para la gestión de peticiones ciudadanas "Bogotá te escucha" establecido en el procedimiento "trámite a los requerimientos presentados por la Ciudadanía". 
</t>
    </r>
  </si>
  <si>
    <r>
      <rPr>
        <b/>
        <sz val="12"/>
        <color theme="1"/>
        <rFont val="Arial Narrow"/>
      </rPr>
      <t>Control 2:</t>
    </r>
    <r>
      <rPr>
        <sz val="12"/>
        <color theme="1"/>
        <rFont val="Arial Narrow"/>
      </rPr>
      <t xml:space="preserve"> Los(as) funcionarios(as) y/o contratistas designados por SAF-servicio a la ciudadanía verifican diariamente los correos de la bandeja de entrada y salida del correo electrónico institucional contactenos@idartes.gov.co, una vez realizada la verificación por parte del funcionario y/o contratista, este envía un correo electrónico con el reporte de la validación realizada por el mismo al líder de la unidad de gestión.
Esta actividad se reporta mensualmente. 
</t>
    </r>
  </si>
  <si>
    <r>
      <rPr>
        <b/>
        <sz val="12"/>
        <color theme="1"/>
        <rFont val="Arial Narrow"/>
      </rPr>
      <t>Control 1</t>
    </r>
    <r>
      <rPr>
        <sz val="12"/>
        <color theme="1"/>
        <rFont val="Arial Narrow"/>
      </rPr>
      <t>: El funcionario y/o contratista de SAF- Almacén realiza visitas aleatorias a las sedes y escenarios de la Entidad, según el cronograma (se realizan en el segundo semestre luego de la realización del inventario general) establecido con el fin de verificar que la muestra seleccionada del inventario se encuentre físicamente en las instalaciones de la Entidad de acuerdo a lo registrado en el sistema SI CAPITAL, y están siendo utilizados para las actividades designadas. De esta visita quedará registro en el formato de acta de reunión establecida. Se reportará en el semestre del cuatrimestre correspondiente.
Esta actividad se encuentra inmersa en la "Política para el manejo y control de los bienes del Instituto Distrital de las Artes - Idartes".</t>
    </r>
  </si>
  <si>
    <t>Enviar una comunicación a la Comunidad IDARTES a través de correo electrónico sobre la importancia del uso adecuado de los bienes y el fin para el cual fue adquirido.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</si>
</sst>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 #,##0_-;_-* &quot;-&quot;??_-;_-@"/>
    <numFmt numFmtId="165" formatCode="_-* #,##0_-;\-* #,##0_-;_-* \-??_-;_-@"/>
    <numFmt numFmtId="166" formatCode="dd\-mmm\-yy"/>
    <numFmt numFmtId="167" formatCode="mmmm&quot; de &quot;yyyy"/>
    <numFmt numFmtId="168" formatCode="d/m/yyyy"/>
    <numFmt numFmtId="169" formatCode="dd\-mm\-yyyy"/>
    <numFmt numFmtId="170" formatCode="dd/mm/yyyy"/>
  </numFmts>
  <fonts count="45">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0"/>
      <color theme="1"/>
      <name val="Arial Narrow"/>
      <family val="2"/>
    </font>
    <font>
      <sz val="9"/>
      <color theme="1"/>
      <name val="Arial Narrow"/>
      <family val="2"/>
    </font>
    <font>
      <sz val="12"/>
      <color rgb="FFFF0000"/>
      <name val="Arial Narrow"/>
      <family val="2"/>
    </font>
    <font>
      <sz val="12"/>
      <color rgb="FF000000"/>
      <name val="Arial Narrow"/>
      <family val="2"/>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2"/>
      <color theme="1"/>
      <name val="Arial Narrow"/>
      <family val="2"/>
    </font>
    <font>
      <b/>
      <sz val="10"/>
      <color theme="1"/>
      <name val="Arial Narrow"/>
      <family val="2"/>
    </font>
    <font>
      <sz val="12"/>
      <color theme="1"/>
      <name val="Arial Narrow"/>
      <family val="2"/>
    </font>
    <font>
      <sz val="11"/>
      <name val="Arial"/>
      <family val="2"/>
    </font>
    <font>
      <b/>
      <sz val="11"/>
      <name val="Arial"/>
      <family val="2"/>
    </font>
    <font>
      <b/>
      <sz val="11"/>
      <color theme="1"/>
      <name val="Arial Narrow"/>
      <family val="2"/>
    </font>
    <font>
      <sz val="12"/>
      <name val="Arial"/>
      <family val="2"/>
    </font>
    <font>
      <sz val="11"/>
      <color theme="1"/>
      <name val="Calibri"/>
      <family val="2"/>
    </font>
    <font>
      <sz val="11"/>
      <color theme="1"/>
      <name val="Arial Narrow"/>
      <family val="2"/>
    </font>
    <font>
      <b/>
      <sz val="11"/>
      <color theme="1"/>
      <name val="Arial"/>
      <family val="2"/>
    </font>
    <font>
      <sz val="12"/>
      <name val="Arial Narrow"/>
      <family val="2"/>
    </font>
    <font>
      <sz val="12"/>
      <color rgb="FF000000"/>
      <name val="Arial Narrow"/>
      <family val="2"/>
      <charset val="1"/>
    </font>
    <font>
      <sz val="11"/>
      <name val="Arial"/>
      <family val="2"/>
      <charset val="1"/>
    </font>
    <font>
      <sz val="12"/>
      <color theme="1"/>
      <name val="Arial Narrow"/>
      <family val="2"/>
    </font>
    <font>
      <b/>
      <sz val="14"/>
      <color theme="1"/>
      <name val="Arial Narrow"/>
      <family val="2"/>
    </font>
    <font>
      <sz val="11"/>
      <color theme="1"/>
      <name val="Arial"/>
      <family val="2"/>
    </font>
    <font>
      <u/>
      <sz val="12"/>
      <color rgb="FF7F7F7F"/>
      <name val="Arial Narrow"/>
      <family val="2"/>
    </font>
    <font>
      <u/>
      <sz val="12"/>
      <color rgb="FF000000"/>
      <name val="Arial Narrow"/>
      <family val="2"/>
    </font>
    <font>
      <u/>
      <sz val="12"/>
      <color rgb="FF1155CC"/>
      <name val="Arial Narrow"/>
      <family val="2"/>
    </font>
    <font>
      <sz val="12"/>
      <color rgb="FF000000"/>
      <name val="Arial Narrow"/>
      <family val="2"/>
    </font>
    <font>
      <sz val="9"/>
      <color rgb="FF000000"/>
      <name val="Roboto"/>
    </font>
    <font>
      <u/>
      <sz val="12"/>
      <color theme="1"/>
      <name val="Arial Narrow"/>
      <family val="2"/>
    </font>
    <font>
      <b/>
      <sz val="11"/>
      <color theme="1"/>
      <name val="Calibri"/>
      <family val="2"/>
      <scheme val="minor"/>
    </font>
    <font>
      <sz val="11"/>
      <color rgb="FF000000"/>
      <name val="Arial"/>
      <family val="2"/>
    </font>
    <font>
      <sz val="11"/>
      <color theme="1"/>
      <name val="Arial"/>
    </font>
    <font>
      <sz val="12"/>
      <color theme="1"/>
      <name val="Arial Narrow"/>
    </font>
    <font>
      <b/>
      <sz val="12"/>
      <color theme="1"/>
      <name val="Arial Narrow"/>
    </font>
    <font>
      <sz val="11"/>
      <name val="Arial"/>
    </font>
    <font>
      <sz val="12"/>
      <color rgb="FF000000"/>
      <name val="Arial Narrow"/>
    </font>
  </fonts>
  <fills count="22">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FFFF"/>
        <bgColor indexed="64"/>
      </patternFill>
    </fill>
  </fills>
  <borders count="37">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330">
    <xf numFmtId="0" fontId="0" fillId="0" borderId="0" xfId="0" applyFont="1" applyAlignment="1"/>
    <xf numFmtId="0" fontId="1" fillId="0" borderId="0" xfId="0" applyFont="1" applyAlignment="1">
      <alignment horizontal="left" vertical="center"/>
    </xf>
    <xf numFmtId="0" fontId="9" fillId="0" borderId="0" xfId="0" applyFont="1"/>
    <xf numFmtId="0" fontId="10" fillId="0" borderId="0" xfId="0" applyFont="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12" fillId="5" borderId="6" xfId="0" applyFont="1" applyFill="1" applyBorder="1" applyAlignment="1">
      <alignment vertical="center" wrapText="1"/>
    </xf>
    <xf numFmtId="0" fontId="8" fillId="5" borderId="7" xfId="0" applyFont="1" applyFill="1" applyBorder="1" applyAlignment="1">
      <alignment vertical="center" wrapText="1"/>
    </xf>
    <xf numFmtId="0" fontId="8" fillId="5" borderId="6" xfId="0" applyFont="1" applyFill="1" applyBorder="1" applyAlignment="1">
      <alignment horizontal="left" vertical="center" wrapText="1"/>
    </xf>
    <xf numFmtId="0" fontId="12" fillId="5" borderId="3"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12" fillId="0" borderId="9" xfId="0" applyFont="1" applyBorder="1" applyAlignment="1">
      <alignment vertical="center" wrapText="1"/>
    </xf>
    <xf numFmtId="0" fontId="8" fillId="0" borderId="9" xfId="0" applyFont="1" applyBorder="1" applyAlignment="1">
      <alignment horizontal="left" vertical="center" wrapText="1"/>
    </xf>
    <xf numFmtId="0" fontId="8" fillId="0" borderId="12" xfId="0" applyFont="1" applyBorder="1" applyAlignment="1">
      <alignment vertical="center" wrapText="1"/>
    </xf>
    <xf numFmtId="0" fontId="8" fillId="5" borderId="6" xfId="0" applyFont="1" applyFill="1" applyBorder="1" applyAlignment="1">
      <alignment vertical="center" wrapText="1"/>
    </xf>
    <xf numFmtId="0" fontId="12" fillId="5" borderId="4" xfId="0" applyFont="1" applyFill="1" applyBorder="1" applyAlignment="1">
      <alignment vertical="center" wrapText="1"/>
    </xf>
    <xf numFmtId="0" fontId="9" fillId="0" borderId="0" xfId="0" applyFont="1" applyAlignment="1">
      <alignment horizontal="center"/>
    </xf>
    <xf numFmtId="9" fontId="10" fillId="0" borderId="0" xfId="0" applyNumberFormat="1" applyFont="1" applyAlignment="1">
      <alignment horizontal="center" vertical="center"/>
    </xf>
    <xf numFmtId="0" fontId="10" fillId="7" borderId="13" xfId="0" applyFont="1" applyFill="1" applyBorder="1" applyAlignment="1">
      <alignment vertical="center"/>
    </xf>
    <xf numFmtId="9" fontId="10" fillId="0" borderId="0" xfId="0" applyNumberFormat="1" applyFont="1"/>
    <xf numFmtId="0" fontId="10" fillId="8" borderId="13" xfId="0" applyFont="1" applyFill="1" applyBorder="1" applyAlignment="1">
      <alignment vertical="center"/>
    </xf>
    <xf numFmtId="0" fontId="10" fillId="9" borderId="13" xfId="0" applyFont="1" applyFill="1" applyBorder="1" applyAlignment="1">
      <alignment vertical="center"/>
    </xf>
    <xf numFmtId="0" fontId="10" fillId="3" borderId="13" xfId="0" applyFont="1" applyFill="1" applyBorder="1" applyAlignment="1">
      <alignment vertical="center"/>
    </xf>
    <xf numFmtId="0" fontId="10" fillId="10" borderId="13" xfId="0" applyFont="1" applyFill="1" applyBorder="1" applyAlignment="1">
      <alignment vertical="center"/>
    </xf>
    <xf numFmtId="0" fontId="10" fillId="0" borderId="0" xfId="0" applyFont="1" applyAlignment="1">
      <alignment wrapText="1"/>
    </xf>
    <xf numFmtId="0" fontId="10" fillId="0" borderId="0" xfId="0" applyFont="1" applyAlignment="1">
      <alignment vertical="center"/>
    </xf>
    <xf numFmtId="0" fontId="18" fillId="0" borderId="0" xfId="0" applyFont="1" applyAlignment="1">
      <alignment horizontal="left" vertical="center"/>
    </xf>
    <xf numFmtId="0" fontId="23" fillId="7" borderId="13" xfId="0" applyFont="1" applyFill="1" applyBorder="1" applyAlignment="1">
      <alignment vertical="center"/>
    </xf>
    <xf numFmtId="0" fontId="23" fillId="8" borderId="13" xfId="0" applyFont="1" applyFill="1" applyBorder="1" applyAlignment="1">
      <alignment vertical="center"/>
    </xf>
    <xf numFmtId="0" fontId="23" fillId="9" borderId="13" xfId="0" applyFont="1" applyFill="1" applyBorder="1" applyAlignment="1">
      <alignment vertical="center"/>
    </xf>
    <xf numFmtId="9" fontId="23" fillId="0" borderId="0" xfId="0" applyNumberFormat="1" applyFont="1" applyAlignment="1">
      <alignment horizontal="center" vertical="center"/>
    </xf>
    <xf numFmtId="0" fontId="23" fillId="0" borderId="0" xfId="0" applyFont="1" applyAlignment="1">
      <alignment vertical="center" wrapText="1"/>
    </xf>
    <xf numFmtId="0" fontId="15" fillId="0" borderId="0" xfId="0" applyFont="1" applyAlignment="1"/>
    <xf numFmtId="9" fontId="23" fillId="0" borderId="0" xfId="0" applyNumberFormat="1" applyFont="1" applyAlignment="1">
      <alignment wrapText="1"/>
    </xf>
    <xf numFmtId="0" fontId="23" fillId="10" borderId="13" xfId="0" applyFont="1" applyFill="1" applyBorder="1" applyAlignment="1">
      <alignment vertical="center"/>
    </xf>
    <xf numFmtId="0" fontId="23" fillId="3" borderId="13" xfId="0" applyFont="1" applyFill="1" applyBorder="1" applyAlignment="1">
      <alignment vertical="center"/>
    </xf>
    <xf numFmtId="0" fontId="15" fillId="0" borderId="0" xfId="0" applyFont="1" applyAlignment="1">
      <alignment wrapText="1"/>
    </xf>
    <xf numFmtId="0" fontId="4" fillId="0" borderId="14" xfId="0" applyFont="1" applyBorder="1" applyAlignment="1">
      <alignment horizontal="left"/>
    </xf>
    <xf numFmtId="0" fontId="15" fillId="0" borderId="14" xfId="0" applyFont="1" applyBorder="1" applyAlignment="1"/>
    <xf numFmtId="0" fontId="0" fillId="0" borderId="14" xfId="0" applyFont="1" applyBorder="1" applyAlignment="1"/>
    <xf numFmtId="0" fontId="17" fillId="0" borderId="14" xfId="0" applyFont="1" applyBorder="1" applyAlignment="1">
      <alignment horizontal="left"/>
    </xf>
    <xf numFmtId="0" fontId="15" fillId="0" borderId="14" xfId="0" applyFont="1" applyBorder="1" applyAlignment="1">
      <alignment wrapText="1"/>
    </xf>
    <xf numFmtId="0" fontId="15" fillId="0" borderId="14" xfId="0" applyFont="1" applyFill="1" applyBorder="1" applyAlignment="1"/>
    <xf numFmtId="0" fontId="15" fillId="0" borderId="14" xfId="0" applyFont="1" applyBorder="1" applyAlignment="1">
      <alignment horizontal="center" vertical="center" wrapText="1"/>
    </xf>
    <xf numFmtId="0" fontId="0" fillId="0" borderId="0" xfId="0" applyFont="1" applyAlignment="1">
      <alignment wrapText="1"/>
    </xf>
    <xf numFmtId="0" fontId="1" fillId="0" borderId="21" xfId="0" applyFont="1" applyBorder="1" applyAlignment="1">
      <alignment horizontal="left" vertical="center" wrapText="1"/>
    </xf>
    <xf numFmtId="0" fontId="15" fillId="0" borderId="0" xfId="0" applyFont="1" applyAlignment="1">
      <alignment horizontal="left"/>
    </xf>
    <xf numFmtId="9" fontId="23" fillId="0" borderId="0" xfId="0" applyNumberFormat="1" applyFont="1" applyAlignment="1">
      <alignment horizontal="left" vertical="center"/>
    </xf>
    <xf numFmtId="0" fontId="1" fillId="0" borderId="21" xfId="0" applyFont="1" applyBorder="1" applyAlignment="1">
      <alignment horizontal="left" vertical="center"/>
    </xf>
    <xf numFmtId="0" fontId="25" fillId="0" borderId="0" xfId="0" applyFont="1" applyAlignment="1"/>
    <xf numFmtId="0" fontId="3" fillId="0" borderId="14" xfId="0" applyFont="1" applyBorder="1" applyAlignment="1">
      <alignment vertical="center"/>
    </xf>
    <xf numFmtId="9" fontId="1" fillId="0" borderId="21" xfId="0" applyNumberFormat="1" applyFont="1" applyBorder="1" applyAlignment="1">
      <alignment horizontal="left" vertical="center"/>
    </xf>
    <xf numFmtId="164" fontId="1" fillId="0" borderId="21" xfId="0" applyNumberFormat="1" applyFont="1" applyBorder="1" applyAlignment="1">
      <alignment horizontal="left" vertical="center"/>
    </xf>
    <xf numFmtId="0" fontId="1" fillId="0" borderId="21" xfId="0" applyFont="1" applyBorder="1" applyAlignment="1">
      <alignment vertical="center" wrapText="1"/>
    </xf>
    <xf numFmtId="9" fontId="1" fillId="0" borderId="14" xfId="0" applyNumberFormat="1" applyFont="1" applyBorder="1" applyAlignment="1">
      <alignment horizontal="left" vertical="center"/>
    </xf>
    <xf numFmtId="164" fontId="1" fillId="0" borderId="14" xfId="0" applyNumberFormat="1" applyFont="1" applyBorder="1" applyAlignment="1">
      <alignment horizontal="left" vertical="center"/>
    </xf>
    <xf numFmtId="0" fontId="1" fillId="16" borderId="14" xfId="0" applyFont="1" applyFill="1" applyBorder="1" applyAlignment="1">
      <alignment vertical="center" wrapText="1"/>
    </xf>
    <xf numFmtId="0" fontId="1" fillId="17" borderId="14" xfId="0" applyFont="1" applyFill="1" applyBorder="1" applyAlignment="1">
      <alignment vertical="center" wrapText="1"/>
    </xf>
    <xf numFmtId="0" fontId="8" fillId="0" borderId="14" xfId="0" applyFont="1" applyBorder="1" applyAlignment="1">
      <alignment horizontal="center" vertical="center"/>
    </xf>
    <xf numFmtId="0" fontId="8" fillId="0" borderId="14" xfId="0" applyFont="1" applyBorder="1" applyAlignment="1">
      <alignment vertical="center" wrapText="1"/>
    </xf>
    <xf numFmtId="0" fontId="1" fillId="16" borderId="16" xfId="0" applyFont="1" applyFill="1" applyBorder="1" applyAlignment="1">
      <alignment vertical="center" wrapText="1"/>
    </xf>
    <xf numFmtId="0" fontId="1" fillId="4" borderId="21" xfId="0" applyFont="1" applyFill="1" applyBorder="1" applyAlignment="1">
      <alignment vertical="center" wrapText="1"/>
    </xf>
    <xf numFmtId="0" fontId="18" fillId="0" borderId="21" xfId="0" applyFont="1" applyBorder="1" applyAlignment="1">
      <alignment horizontal="left" vertical="center" wrapText="1"/>
    </xf>
    <xf numFmtId="0" fontId="26" fillId="0" borderId="21" xfId="0" applyFont="1" applyBorder="1" applyAlignment="1">
      <alignment horizontal="left" vertical="center" wrapText="1"/>
    </xf>
    <xf numFmtId="0" fontId="18" fillId="0" borderId="16" xfId="0" applyFont="1" applyBorder="1" applyAlignment="1">
      <alignment horizontal="left" vertical="center"/>
    </xf>
    <xf numFmtId="0" fontId="1" fillId="18" borderId="21" xfId="0" applyFont="1" applyFill="1" applyBorder="1" applyAlignment="1">
      <alignment vertical="center" wrapText="1"/>
    </xf>
    <xf numFmtId="0" fontId="1" fillId="15" borderId="21" xfId="0" applyFont="1" applyFill="1" applyBorder="1" applyAlignment="1">
      <alignment vertical="center" wrapText="1"/>
    </xf>
    <xf numFmtId="0" fontId="1" fillId="17" borderId="21" xfId="0" applyFont="1" applyFill="1" applyBorder="1" applyAlignment="1">
      <alignment vertical="center" wrapText="1"/>
    </xf>
    <xf numFmtId="0" fontId="1" fillId="16" borderId="21" xfId="0" applyFont="1" applyFill="1" applyBorder="1" applyAlignment="1">
      <alignment vertical="center" wrapText="1"/>
    </xf>
    <xf numFmtId="0" fontId="15" fillId="0" borderId="21" xfId="0" applyFont="1" applyBorder="1" applyAlignment="1">
      <alignment vertical="center" wrapText="1"/>
    </xf>
    <xf numFmtId="0" fontId="1" fillId="19" borderId="21" xfId="0" applyFont="1" applyFill="1" applyBorder="1" applyAlignment="1">
      <alignment vertical="center" wrapText="1"/>
    </xf>
    <xf numFmtId="0" fontId="7" fillId="0" borderId="16" xfId="0" applyFont="1" applyBorder="1" applyAlignment="1">
      <alignment horizontal="left" vertical="center"/>
    </xf>
    <xf numFmtId="0" fontId="28" fillId="0" borderId="14" xfId="0" applyFont="1" applyBorder="1" applyAlignment="1">
      <alignment vertical="center" wrapText="1"/>
    </xf>
    <xf numFmtId="0" fontId="28" fillId="0" borderId="21" xfId="0" applyFont="1" applyBorder="1" applyAlignment="1">
      <alignment vertical="center" wrapText="1"/>
    </xf>
    <xf numFmtId="0" fontId="1" fillId="18" borderId="16" xfId="0" applyFont="1" applyFill="1" applyBorder="1" applyAlignment="1">
      <alignment vertical="center" wrapText="1"/>
    </xf>
    <xf numFmtId="0" fontId="1" fillId="15" borderId="16" xfId="0" applyFont="1" applyFill="1" applyBorder="1" applyAlignment="1">
      <alignment vertical="center" wrapText="1"/>
    </xf>
    <xf numFmtId="0" fontId="1" fillId="17" borderId="16" xfId="0" applyFont="1" applyFill="1" applyBorder="1" applyAlignment="1">
      <alignment vertical="center" wrapText="1"/>
    </xf>
    <xf numFmtId="0" fontId="1" fillId="0" borderId="21" xfId="0" applyFont="1" applyFill="1" applyBorder="1" applyAlignment="1">
      <alignment horizontal="left" vertical="center" wrapText="1"/>
    </xf>
    <xf numFmtId="0" fontId="1" fillId="0" borderId="21" xfId="0" applyFont="1" applyFill="1" applyBorder="1" applyAlignment="1">
      <alignment vertical="center" wrapText="1"/>
    </xf>
    <xf numFmtId="0" fontId="0" fillId="0" borderId="0" xfId="0" applyFont="1" applyFill="1" applyAlignment="1"/>
    <xf numFmtId="0" fontId="6" fillId="0" borderId="23" xfId="0" applyFont="1" applyBorder="1" applyAlignment="1">
      <alignment horizontal="left" textRotation="90" wrapText="1"/>
    </xf>
    <xf numFmtId="0" fontId="5" fillId="0" borderId="23" xfId="0" applyFont="1" applyBorder="1" applyAlignment="1">
      <alignment horizontal="left" vertical="center" textRotation="90"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textRotation="90" wrapText="1"/>
    </xf>
    <xf numFmtId="0" fontId="17" fillId="0" borderId="23" xfId="0" applyFont="1" applyBorder="1" applyAlignment="1">
      <alignment horizontal="center" vertical="center" textRotation="90" wrapText="1"/>
    </xf>
    <xf numFmtId="0" fontId="17" fillId="0" borderId="23" xfId="0" applyFont="1" applyBorder="1" applyAlignment="1">
      <alignment horizontal="center" vertical="center" wrapText="1"/>
    </xf>
    <xf numFmtId="0" fontId="28" fillId="0" borderId="14" xfId="0" applyFont="1" applyBorder="1" applyAlignment="1">
      <alignment wrapText="1"/>
    </xf>
    <xf numFmtId="0" fontId="29" fillId="0" borderId="16" xfId="0" applyFont="1" applyBorder="1" applyAlignment="1">
      <alignment horizontal="left" vertical="center" wrapText="1"/>
    </xf>
    <xf numFmtId="0" fontId="29" fillId="4" borderId="16" xfId="0" applyFont="1" applyFill="1" applyBorder="1" applyAlignment="1">
      <alignment vertical="center" wrapText="1"/>
    </xf>
    <xf numFmtId="0" fontId="29" fillId="0" borderId="21" xfId="0" applyFont="1" applyBorder="1" applyAlignment="1">
      <alignment horizontal="left" vertical="center" wrapText="1"/>
    </xf>
    <xf numFmtId="0" fontId="29" fillId="0" borderId="21" xfId="0" applyFont="1" applyBorder="1" applyAlignment="1">
      <alignment vertical="center" wrapText="1"/>
    </xf>
    <xf numFmtId="0" fontId="29" fillId="4" borderId="14" xfId="0" applyFont="1" applyFill="1" applyBorder="1" applyAlignment="1">
      <alignment vertical="center" wrapText="1"/>
    </xf>
    <xf numFmtId="0" fontId="8" fillId="0" borderId="22" xfId="0" applyFont="1" applyFill="1" applyBorder="1" applyAlignment="1">
      <alignment vertical="center" wrapText="1"/>
    </xf>
    <xf numFmtId="0" fontId="1" fillId="0" borderId="14" xfId="0" applyFont="1" applyBorder="1" applyAlignment="1">
      <alignment horizontal="left"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0" fontId="1" fillId="0" borderId="30" xfId="0" applyFont="1" applyBorder="1" applyAlignment="1">
      <alignment horizontal="center" vertical="center" wrapText="1"/>
    </xf>
    <xf numFmtId="0" fontId="1" fillId="0" borderId="16" xfId="0" applyFont="1" applyBorder="1" applyAlignment="1">
      <alignment horizontal="left" vertical="center"/>
    </xf>
    <xf numFmtId="9" fontId="1" fillId="0" borderId="16" xfId="0" applyNumberFormat="1" applyFont="1" applyBorder="1" applyAlignment="1">
      <alignment horizontal="left" vertical="center"/>
    </xf>
    <xf numFmtId="164" fontId="1" fillId="0" borderId="16" xfId="0" applyNumberFormat="1" applyFont="1" applyBorder="1" applyAlignment="1">
      <alignment horizontal="left" vertical="center"/>
    </xf>
    <xf numFmtId="0" fontId="27" fillId="0" borderId="14" xfId="0" applyFont="1" applyBorder="1" applyAlignment="1">
      <alignment horizontal="left" vertical="center" wrapText="1"/>
    </xf>
    <xf numFmtId="0" fontId="1" fillId="0" borderId="3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7" fillId="0" borderId="21"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center" vertical="center" wrapText="1"/>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0" fontId="0" fillId="20" borderId="0" xfId="0" applyFill="1"/>
    <xf numFmtId="0" fontId="0" fillId="20" borderId="14" xfId="0" applyFill="1" applyBorder="1" applyAlignment="1">
      <alignment vertical="center"/>
    </xf>
    <xf numFmtId="14" fontId="0" fillId="20" borderId="14" xfId="0" applyNumberFormat="1" applyFill="1" applyBorder="1" applyAlignment="1">
      <alignment vertical="center"/>
    </xf>
    <xf numFmtId="0" fontId="0" fillId="20" borderId="14" xfId="0" applyFill="1" applyBorder="1"/>
    <xf numFmtId="0" fontId="0" fillId="20" borderId="0" xfId="0" applyFont="1" applyFill="1" applyAlignment="1"/>
    <xf numFmtId="0" fontId="38" fillId="20" borderId="14" xfId="0" applyFont="1" applyFill="1" applyBorder="1" applyAlignment="1">
      <alignment horizontal="center" vertical="center" wrapText="1"/>
    </xf>
    <xf numFmtId="0" fontId="39" fillId="21" borderId="32" xfId="0" applyFont="1" applyFill="1" applyBorder="1" applyAlignment="1">
      <alignment vertical="center" wrapText="1"/>
    </xf>
    <xf numFmtId="0" fontId="39" fillId="21" borderId="33" xfId="0" applyFont="1" applyFill="1" applyBorder="1" applyAlignment="1">
      <alignment vertical="center" wrapText="1"/>
    </xf>
    <xf numFmtId="0" fontId="15" fillId="20" borderId="14" xfId="0" applyFont="1" applyFill="1" applyBorder="1" applyAlignment="1">
      <alignment wrapText="1"/>
    </xf>
    <xf numFmtId="0" fontId="1" fillId="0" borderId="29" xfId="0" applyFont="1" applyBorder="1" applyAlignment="1">
      <alignment horizontal="left" vertical="center" wrapText="1"/>
    </xf>
    <xf numFmtId="0" fontId="1" fillId="0" borderId="29" xfId="0" applyFont="1" applyBorder="1" applyAlignment="1">
      <alignment horizontal="left" vertical="center"/>
    </xf>
    <xf numFmtId="0" fontId="35" fillId="0" borderId="14" xfId="0" applyFont="1" applyBorder="1" applyAlignment="1">
      <alignment horizontal="left" vertical="center" wrapText="1"/>
    </xf>
    <xf numFmtId="0" fontId="36" fillId="0" borderId="14" xfId="0" applyFont="1" applyBorder="1" applyAlignment="1">
      <alignment vertical="top" wrapText="1"/>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16" fillId="0" borderId="14"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29" xfId="0" applyFont="1" applyBorder="1" applyAlignment="1">
      <alignment horizontal="left" vertical="center" wrapText="1"/>
    </xf>
    <xf numFmtId="0" fontId="29" fillId="4" borderId="21" xfId="0" applyFont="1" applyFill="1" applyBorder="1" applyAlignment="1">
      <alignment vertical="center" wrapText="1"/>
    </xf>
    <xf numFmtId="0" fontId="29" fillId="0" borderId="16" xfId="0" applyFont="1" applyFill="1" applyBorder="1" applyAlignment="1">
      <alignment horizontal="left" vertical="center" wrapText="1"/>
    </xf>
    <xf numFmtId="0" fontId="0" fillId="0" borderId="16" xfId="0" applyFont="1" applyBorder="1" applyAlignment="1">
      <alignment wrapText="1"/>
    </xf>
    <xf numFmtId="0" fontId="18" fillId="0" borderId="16" xfId="0" applyFont="1" applyBorder="1" applyAlignment="1">
      <alignment horizontal="left" vertical="center" wrapText="1"/>
    </xf>
    <xf numFmtId="0" fontId="37" fillId="0" borderId="16" xfId="0" applyFont="1" applyBorder="1" applyAlignment="1">
      <alignment horizontal="left" vertical="center" wrapText="1"/>
    </xf>
    <xf numFmtId="169" fontId="29" fillId="0" borderId="16" xfId="0" applyNumberFormat="1" applyFont="1" applyBorder="1" applyAlignment="1">
      <alignment horizontal="left" vertical="center" wrapText="1"/>
    </xf>
    <xf numFmtId="170" fontId="29" fillId="0" borderId="21" xfId="0" applyNumberFormat="1" applyFont="1" applyBorder="1" applyAlignment="1">
      <alignment horizontal="left" vertical="center" wrapText="1"/>
    </xf>
    <xf numFmtId="0" fontId="33" fillId="0" borderId="21" xfId="0" applyFont="1" applyBorder="1" applyAlignment="1">
      <alignment horizontal="left" vertical="center" wrapText="1"/>
    </xf>
    <xf numFmtId="0" fontId="27" fillId="0" borderId="29" xfId="0" applyFont="1" applyBorder="1" applyAlignment="1">
      <alignment horizontal="left" vertical="center" wrapText="1"/>
    </xf>
    <xf numFmtId="0" fontId="27" fillId="0" borderId="29" xfId="0" applyFont="1" applyBorder="1" applyAlignment="1">
      <alignment horizontal="left" vertical="center"/>
    </xf>
    <xf numFmtId="0" fontId="29" fillId="6" borderId="16" xfId="0" applyFont="1" applyFill="1" applyBorder="1" applyAlignment="1">
      <alignment horizontal="left" vertical="center" wrapText="1"/>
    </xf>
    <xf numFmtId="167" fontId="29" fillId="6" borderId="16" xfId="0" applyNumberFormat="1" applyFont="1" applyFill="1" applyBorder="1" applyAlignment="1">
      <alignment horizontal="left" vertical="center" wrapText="1"/>
    </xf>
    <xf numFmtId="0" fontId="32" fillId="6" borderId="16" xfId="0" applyFont="1" applyFill="1" applyBorder="1" applyAlignment="1">
      <alignment horizontal="left" vertical="center" wrapText="1"/>
    </xf>
    <xf numFmtId="167" fontId="29" fillId="0" borderId="21" xfId="0" applyNumberFormat="1" applyFont="1" applyBorder="1" applyAlignment="1">
      <alignment horizontal="left" vertical="center" wrapText="1"/>
    </xf>
    <xf numFmtId="0" fontId="32" fillId="0" borderId="21" xfId="0" applyFont="1" applyBorder="1" applyAlignment="1">
      <alignment horizontal="left" vertical="center" wrapText="1"/>
    </xf>
    <xf numFmtId="0" fontId="2" fillId="0" borderId="21" xfId="0" applyFont="1" applyBorder="1" applyAlignment="1">
      <alignment vertical="center" wrapText="1"/>
    </xf>
    <xf numFmtId="0" fontId="35" fillId="0" borderId="21" xfId="0" applyFont="1" applyBorder="1" applyAlignment="1">
      <alignment horizontal="left" vertical="center" wrapText="1"/>
    </xf>
    <xf numFmtId="0" fontId="31" fillId="0" borderId="21" xfId="0" applyFont="1" applyBorder="1" applyAlignment="1">
      <alignment horizontal="left" vertical="center" wrapText="1"/>
    </xf>
    <xf numFmtId="0" fontId="29" fillId="0" borderId="36" xfId="0" applyFont="1" applyBorder="1" applyAlignment="1">
      <alignment vertical="center" wrapText="1"/>
    </xf>
    <xf numFmtId="0" fontId="29" fillId="0" borderId="30" xfId="0" applyFont="1" applyFill="1" applyBorder="1" applyAlignment="1">
      <alignment vertical="center" wrapText="1"/>
    </xf>
    <xf numFmtId="0" fontId="29" fillId="4" borderId="30" xfId="0" applyFont="1" applyFill="1" applyBorder="1" applyAlignment="1">
      <alignment vertical="center" wrapText="1"/>
    </xf>
    <xf numFmtId="0" fontId="1" fillId="0" borderId="30" xfId="0" applyFont="1" applyBorder="1" applyAlignment="1">
      <alignment horizontal="left" vertical="center"/>
    </xf>
    <xf numFmtId="0" fontId="29" fillId="0" borderId="30" xfId="0" applyFont="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Fill="1" applyBorder="1" applyAlignment="1">
      <alignment horizontal="left" vertical="center" wrapText="1"/>
    </xf>
    <xf numFmtId="9" fontId="1" fillId="0" borderId="30" xfId="0" applyNumberFormat="1" applyFont="1" applyBorder="1" applyAlignment="1">
      <alignment horizontal="left" vertical="center"/>
    </xf>
    <xf numFmtId="9" fontId="29" fillId="0" borderId="30" xfId="0" applyNumberFormat="1" applyFont="1" applyBorder="1" applyAlignment="1">
      <alignment horizontal="left" vertical="center"/>
    </xf>
    <xf numFmtId="164" fontId="1" fillId="0" borderId="30" xfId="0" applyNumberFormat="1" applyFont="1" applyBorder="1" applyAlignment="1">
      <alignment horizontal="left" vertical="center"/>
    </xf>
    <xf numFmtId="0" fontId="18" fillId="0" borderId="30" xfId="0" applyFont="1" applyBorder="1" applyAlignment="1">
      <alignment horizontal="left" vertical="center" wrapText="1"/>
    </xf>
    <xf numFmtId="168" fontId="26" fillId="0" borderId="30" xfId="0" applyNumberFormat="1" applyFont="1" applyBorder="1" applyAlignment="1">
      <alignment horizontal="left" vertical="center" wrapText="1"/>
    </xf>
    <xf numFmtId="168" fontId="29" fillId="0" borderId="30" xfId="0" applyNumberFormat="1" applyFont="1" applyBorder="1" applyAlignment="1">
      <alignment horizontal="left" vertical="center" wrapText="1"/>
    </xf>
    <xf numFmtId="9" fontId="1" fillId="0" borderId="30" xfId="0" applyNumberFormat="1" applyFont="1" applyBorder="1" applyAlignment="1">
      <alignment horizontal="left" vertical="center" wrapText="1"/>
    </xf>
    <xf numFmtId="0" fontId="26" fillId="0" borderId="30" xfId="0" applyFont="1" applyBorder="1" applyAlignment="1">
      <alignment horizontal="left" vertical="center" wrapText="1"/>
    </xf>
    <xf numFmtId="0" fontId="1" fillId="0" borderId="14" xfId="0" applyFont="1" applyBorder="1" applyAlignment="1">
      <alignment horizontal="left" vertical="center" wrapText="1"/>
    </xf>
    <xf numFmtId="0" fontId="1" fillId="0" borderId="29" xfId="0" applyFont="1" applyBorder="1" applyAlignment="1">
      <alignment horizontal="left" vertical="center" wrapText="1"/>
    </xf>
    <xf numFmtId="0" fontId="2" fillId="0" borderId="14" xfId="0" applyFont="1" applyBorder="1" applyAlignment="1">
      <alignment vertical="center"/>
    </xf>
    <xf numFmtId="0" fontId="1" fillId="0" borderId="29" xfId="0" applyFont="1" applyBorder="1" applyAlignment="1">
      <alignment horizontal="center" vertical="center" wrapText="1"/>
    </xf>
    <xf numFmtId="0" fontId="27" fillId="0" borderId="14" xfId="0" applyFont="1" applyBorder="1" applyAlignment="1">
      <alignment horizontal="center" vertical="center"/>
    </xf>
    <xf numFmtId="0" fontId="27" fillId="0" borderId="21" xfId="0" applyFont="1" applyBorder="1" applyAlignment="1">
      <alignment horizontal="center" vertical="center"/>
    </xf>
    <xf numFmtId="0" fontId="27" fillId="0" borderId="29" xfId="0" applyFont="1" applyBorder="1" applyAlignment="1">
      <alignment horizontal="center" vertical="center" wrapText="1"/>
    </xf>
    <xf numFmtId="0" fontId="27" fillId="0" borderId="14" xfId="0" applyFont="1" applyBorder="1" applyAlignment="1">
      <alignment horizontal="center" vertical="center" wrapText="1"/>
    </xf>
    <xf numFmtId="17" fontId="27" fillId="0" borderId="29" xfId="0" applyNumberFormat="1" applyFont="1" applyBorder="1" applyAlignment="1">
      <alignment horizontal="center" vertical="center" wrapText="1"/>
    </xf>
    <xf numFmtId="9" fontId="27" fillId="0" borderId="14" xfId="0" applyNumberFormat="1" applyFont="1" applyBorder="1" applyAlignment="1">
      <alignment horizontal="left" vertical="center"/>
    </xf>
    <xf numFmtId="9" fontId="27" fillId="0" borderId="21" xfId="0" applyNumberFormat="1" applyFont="1" applyBorder="1" applyAlignment="1">
      <alignment horizontal="left" vertical="center"/>
    </xf>
    <xf numFmtId="0" fontId="8" fillId="0" borderId="19" xfId="0" applyFont="1" applyFill="1" applyBorder="1" applyAlignment="1">
      <alignment horizontal="left" vertical="center" wrapText="1"/>
    </xf>
    <xf numFmtId="0" fontId="26" fillId="0" borderId="19" xfId="0" applyFont="1" applyFill="1" applyBorder="1" applyAlignment="1">
      <alignment horizontal="left"/>
    </xf>
    <xf numFmtId="9" fontId="1" fillId="0" borderId="14" xfId="0" applyNumberFormat="1" applyFont="1" applyBorder="1" applyAlignment="1">
      <alignment horizontal="center" vertical="center"/>
    </xf>
    <xf numFmtId="0" fontId="26" fillId="0" borderId="14" xfId="0" applyFont="1" applyBorder="1"/>
    <xf numFmtId="0" fontId="1" fillId="0" borderId="14" xfId="0" applyFont="1" applyBorder="1" applyAlignment="1">
      <alignment horizontal="center" vertical="center"/>
    </xf>
    <xf numFmtId="0" fontId="1" fillId="0" borderId="3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2" xfId="0" applyFont="1" applyFill="1" applyBorder="1" applyAlignment="1">
      <alignment horizontal="left" vertical="center" wrapText="1"/>
    </xf>
    <xf numFmtId="9" fontId="1" fillId="0" borderId="16" xfId="0" applyNumberFormat="1" applyFont="1" applyBorder="1" applyAlignment="1">
      <alignment horizontal="center" vertical="center"/>
    </xf>
    <xf numFmtId="0" fontId="1" fillId="0" borderId="16" xfId="0" applyFont="1" applyBorder="1" applyAlignment="1">
      <alignment horizontal="center" vertical="center"/>
    </xf>
    <xf numFmtId="0" fontId="22" fillId="0" borderId="14" xfId="0" applyFont="1" applyBorder="1" applyAlignment="1">
      <alignment horizontal="center" vertical="center"/>
    </xf>
    <xf numFmtId="0" fontId="27" fillId="0" borderId="14" xfId="0" applyFont="1" applyBorder="1" applyAlignment="1">
      <alignment horizontal="left" vertical="center"/>
    </xf>
    <xf numFmtId="9" fontId="27" fillId="0" borderId="29" xfId="0" applyNumberFormat="1" applyFont="1" applyBorder="1" applyAlignment="1">
      <alignment horizontal="left" vertical="center"/>
    </xf>
    <xf numFmtId="0" fontId="1" fillId="0" borderId="17"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4" borderId="16"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6"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1" xfId="0" applyFont="1" applyBorder="1" applyAlignment="1">
      <alignment horizontal="center" vertical="center" wrapText="1"/>
    </xf>
    <xf numFmtId="0" fontId="26" fillId="0" borderId="17"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1" fillId="0" borderId="16" xfId="0" applyFont="1" applyBorder="1" applyAlignment="1">
      <alignment horizontal="left" vertical="center" wrapText="1"/>
    </xf>
    <xf numFmtId="14" fontId="1" fillId="0" borderId="16" xfId="0" applyNumberFormat="1" applyFont="1" applyBorder="1" applyAlignment="1">
      <alignment horizontal="center"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0" fontId="27" fillId="0" borderId="29" xfId="0" applyFont="1" applyBorder="1" applyAlignment="1">
      <alignment horizontal="center" vertical="center"/>
    </xf>
    <xf numFmtId="9" fontId="27" fillId="0" borderId="14" xfId="0" applyNumberFormat="1" applyFont="1" applyBorder="1" applyAlignment="1">
      <alignment horizontal="center" vertical="center"/>
    </xf>
    <xf numFmtId="9" fontId="27" fillId="0" borderId="21" xfId="0" applyNumberFormat="1" applyFont="1" applyBorder="1" applyAlignment="1">
      <alignment horizontal="center" vertical="center"/>
    </xf>
    <xf numFmtId="0" fontId="27" fillId="0" borderId="21" xfId="0" applyFont="1" applyBorder="1" applyAlignment="1">
      <alignment horizontal="center" vertical="center" wrapText="1"/>
    </xf>
    <xf numFmtId="17" fontId="27" fillId="0" borderId="14"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0" fontId="1" fillId="0" borderId="29" xfId="0" applyFont="1" applyBorder="1" applyAlignment="1">
      <alignment horizontal="left" vertical="center"/>
    </xf>
    <xf numFmtId="0" fontId="2" fillId="0" borderId="21" xfId="0" applyFont="1" applyBorder="1"/>
    <xf numFmtId="0" fontId="1" fillId="0" borderId="21" xfId="0" applyFont="1" applyBorder="1" applyAlignment="1">
      <alignment horizontal="center" vertical="center"/>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3" fillId="14" borderId="24" xfId="0" applyFont="1" applyFill="1" applyBorder="1" applyAlignment="1">
      <alignment horizontal="center" vertical="center"/>
    </xf>
    <xf numFmtId="0" fontId="3" fillId="14" borderId="25" xfId="0" applyFont="1" applyFill="1" applyBorder="1" applyAlignment="1">
      <alignment horizontal="center" vertical="center"/>
    </xf>
    <xf numFmtId="0" fontId="3" fillId="14" borderId="26" xfId="0" applyFont="1" applyFill="1" applyBorder="1" applyAlignment="1">
      <alignment horizontal="center" vertical="center"/>
    </xf>
    <xf numFmtId="0" fontId="30" fillId="0" borderId="14"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20" fillId="15" borderId="24" xfId="0" applyFont="1" applyFill="1" applyBorder="1" applyAlignment="1">
      <alignment horizontal="center"/>
    </xf>
    <xf numFmtId="0" fontId="20" fillId="15" borderId="26" xfId="0" applyFont="1" applyFill="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22" fillId="0" borderId="23" xfId="0" applyFont="1" applyBorder="1"/>
    <xf numFmtId="0" fontId="21" fillId="0" borderId="14" xfId="0" applyFont="1" applyBorder="1" applyAlignment="1">
      <alignment horizontal="center" vertical="center" wrapText="1"/>
    </xf>
    <xf numFmtId="0" fontId="21" fillId="0" borderId="23"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27" xfId="0" applyFont="1" applyFill="1" applyBorder="1" applyAlignment="1">
      <alignment horizontal="center"/>
    </xf>
    <xf numFmtId="0" fontId="16" fillId="2" borderId="25" xfId="0" applyFont="1" applyFill="1" applyBorder="1" applyAlignment="1">
      <alignment horizontal="center"/>
    </xf>
    <xf numFmtId="0" fontId="16" fillId="2" borderId="28" xfId="0" applyFont="1" applyFill="1" applyBorder="1" applyAlignment="1">
      <alignment horizontal="center"/>
    </xf>
    <xf numFmtId="0" fontId="16" fillId="0" borderId="14" xfId="0" applyFont="1" applyBorder="1" applyAlignment="1">
      <alignment horizontal="center" vertical="center" textRotation="90" wrapText="1"/>
    </xf>
    <xf numFmtId="0" fontId="3" fillId="13" borderId="24" xfId="0" applyFont="1" applyFill="1" applyBorder="1" applyAlignment="1">
      <alignment horizontal="center" vertical="center"/>
    </xf>
    <xf numFmtId="0" fontId="3" fillId="13" borderId="25" xfId="0" applyFont="1" applyFill="1" applyBorder="1" applyAlignment="1">
      <alignment horizontal="center" vertical="center"/>
    </xf>
    <xf numFmtId="0" fontId="3" fillId="13" borderId="26" xfId="0" applyFont="1" applyFill="1" applyBorder="1" applyAlignment="1">
      <alignment horizontal="center" vertical="center"/>
    </xf>
    <xf numFmtId="0" fontId="4" fillId="0" borderId="14" xfId="0" applyFont="1" applyBorder="1" applyAlignment="1">
      <alignment horizontal="center" vertical="center" wrapText="1"/>
    </xf>
    <xf numFmtId="0" fontId="2" fillId="0" borderId="23" xfId="0" applyFont="1" applyBorder="1"/>
    <xf numFmtId="0" fontId="2" fillId="0" borderId="14" xfId="0" applyFont="1" applyBorder="1"/>
    <xf numFmtId="0" fontId="0" fillId="0" borderId="14" xfId="0" applyFont="1" applyBorder="1" applyAlignment="1"/>
    <xf numFmtId="0" fontId="3" fillId="11" borderId="24" xfId="0" applyFont="1" applyFill="1" applyBorder="1" applyAlignment="1">
      <alignment horizontal="center" vertical="center"/>
    </xf>
    <xf numFmtId="0" fontId="2" fillId="12" borderId="25" xfId="0" applyFont="1" applyFill="1" applyBorder="1"/>
    <xf numFmtId="0" fontId="2" fillId="12" borderId="26" xfId="0" applyFont="1" applyFill="1" applyBorder="1"/>
    <xf numFmtId="166" fontId="27" fillId="0" borderId="29" xfId="0" applyNumberFormat="1" applyFont="1" applyBorder="1" applyAlignment="1">
      <alignment horizontal="center" vertical="center" wrapText="1"/>
    </xf>
    <xf numFmtId="165" fontId="27" fillId="0" borderId="29" xfId="0" applyNumberFormat="1" applyFont="1" applyBorder="1" applyAlignment="1">
      <alignment horizontal="left" vertical="center"/>
    </xf>
    <xf numFmtId="165" fontId="27" fillId="0" borderId="14" xfId="0" applyNumberFormat="1" applyFont="1" applyBorder="1" applyAlignment="1">
      <alignment horizontal="left" vertical="center"/>
    </xf>
    <xf numFmtId="0" fontId="27" fillId="0" borderId="29" xfId="0" applyFont="1" applyBorder="1" applyAlignment="1">
      <alignment horizontal="left" vertical="center"/>
    </xf>
    <xf numFmtId="9" fontId="27" fillId="0" borderId="29" xfId="0" applyNumberFormat="1" applyFont="1" applyBorder="1" applyAlignment="1">
      <alignment horizontal="center" vertical="center"/>
    </xf>
    <xf numFmtId="0" fontId="17" fillId="0" borderId="14" xfId="0" applyFont="1" applyBorder="1" applyAlignment="1">
      <alignment horizontal="center" vertical="center" wrapText="1"/>
    </xf>
    <xf numFmtId="0" fontId="4" fillId="0" borderId="14" xfId="0" applyFont="1" applyBorder="1" applyAlignment="1">
      <alignment horizontal="left" vertical="center" wrapText="1"/>
    </xf>
    <xf numFmtId="0" fontId="22" fillId="0" borderId="23" xfId="0" applyFont="1" applyBorder="1" applyAlignment="1">
      <alignment horizontal="center"/>
    </xf>
    <xf numFmtId="0" fontId="19" fillId="0" borderId="23" xfId="0" applyFont="1" applyBorder="1"/>
    <xf numFmtId="0" fontId="4" fillId="0" borderId="14" xfId="0" applyFont="1" applyBorder="1" applyAlignment="1">
      <alignment horizontal="left" vertical="center"/>
    </xf>
    <xf numFmtId="9" fontId="7" fillId="0" borderId="14" xfId="0" applyNumberFormat="1" applyFont="1" applyBorder="1" applyAlignment="1">
      <alignment horizontal="center" vertical="center"/>
    </xf>
    <xf numFmtId="9" fontId="1" fillId="0" borderId="21" xfId="0" applyNumberFormat="1" applyFont="1" applyBorder="1" applyAlignment="1">
      <alignment horizontal="center" vertical="center"/>
    </xf>
    <xf numFmtId="164" fontId="1" fillId="0" borderId="14" xfId="0" applyNumberFormat="1" applyFont="1" applyBorder="1" applyAlignment="1">
      <alignment horizontal="center" vertical="center"/>
    </xf>
    <xf numFmtId="0" fontId="1" fillId="0" borderId="14" xfId="0" applyFont="1" applyBorder="1" applyAlignment="1">
      <alignment horizontal="left" vertical="center"/>
    </xf>
    <xf numFmtId="0" fontId="1" fillId="0" borderId="18" xfId="0" applyFont="1" applyBorder="1" applyAlignment="1">
      <alignment horizontal="left" vertical="center" wrapText="1"/>
    </xf>
    <xf numFmtId="0" fontId="2" fillId="0" borderId="18" xfId="0" applyFont="1" applyBorder="1"/>
    <xf numFmtId="0" fontId="2" fillId="0" borderId="20" xfId="0" applyFont="1" applyBorder="1"/>
    <xf numFmtId="0" fontId="2" fillId="0" borderId="21" xfId="0" applyFont="1" applyFill="1" applyBorder="1"/>
    <xf numFmtId="0" fontId="8" fillId="0" borderId="29" xfId="0" applyFont="1" applyBorder="1" applyAlignment="1">
      <alignment horizontal="left" vertical="center" wrapText="1"/>
    </xf>
    <xf numFmtId="0" fontId="27" fillId="0" borderId="29" xfId="0" applyFont="1" applyBorder="1" applyAlignment="1">
      <alignment horizontal="left" vertical="center" wrapText="1"/>
    </xf>
    <xf numFmtId="0" fontId="27" fillId="0" borderId="14" xfId="0" applyFont="1" applyBorder="1" applyAlignment="1">
      <alignment horizontal="left" vertical="center" wrapText="1"/>
    </xf>
    <xf numFmtId="0" fontId="1" fillId="0" borderId="17"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Fill="1" applyBorder="1" applyAlignment="1">
      <alignment horizontal="left" vertical="center" wrapText="1"/>
    </xf>
    <xf numFmtId="0" fontId="26" fillId="0" borderId="34" xfId="0" applyFont="1" applyBorder="1" applyAlignment="1">
      <alignment vertical="center" wrapText="1"/>
    </xf>
    <xf numFmtId="0" fontId="26" fillId="0" borderId="18" xfId="0" applyFont="1" applyBorder="1" applyAlignment="1">
      <alignment vertical="center" wrapText="1"/>
    </xf>
    <xf numFmtId="0" fontId="26" fillId="0" borderId="20" xfId="0" applyFont="1" applyBorder="1" applyAlignment="1">
      <alignment vertical="center" wrapText="1"/>
    </xf>
    <xf numFmtId="0" fontId="27" fillId="0" borderId="21" xfId="0" applyFont="1" applyBorder="1" applyAlignment="1">
      <alignment horizontal="left" vertical="center" wrapText="1"/>
    </xf>
    <xf numFmtId="0" fontId="26" fillId="0" borderId="29" xfId="0" applyFont="1" applyFill="1" applyBorder="1" applyAlignment="1">
      <alignment vertical="center" wrapText="1"/>
    </xf>
    <xf numFmtId="0" fontId="26" fillId="0" borderId="14" xfId="0" applyFont="1" applyFill="1" applyBorder="1" applyAlignment="1">
      <alignment vertical="center" wrapText="1"/>
    </xf>
    <xf numFmtId="0" fontId="26" fillId="0" borderId="21" xfId="0" applyFont="1" applyFill="1" applyBorder="1" applyAlignment="1">
      <alignment vertical="center" wrapText="1"/>
    </xf>
    <xf numFmtId="0" fontId="26" fillId="0" borderId="29" xfId="0" applyFont="1" applyBorder="1" applyAlignment="1">
      <alignment vertical="center" wrapText="1"/>
    </xf>
    <xf numFmtId="0" fontId="26" fillId="0" borderId="14" xfId="0" applyFont="1" applyBorder="1" applyAlignment="1">
      <alignment vertical="center"/>
    </xf>
    <xf numFmtId="0" fontId="26" fillId="0" borderId="21" xfId="0" applyFont="1" applyBorder="1" applyAlignment="1">
      <alignment vertical="center"/>
    </xf>
    <xf numFmtId="0" fontId="38" fillId="20" borderId="0" xfId="0" applyFont="1" applyFill="1" applyAlignment="1">
      <alignment horizontal="center"/>
    </xf>
    <xf numFmtId="0" fontId="8" fillId="5" borderId="11" xfId="0" applyFont="1" applyFill="1" applyBorder="1" applyAlignment="1">
      <alignment horizontal="center" vertical="center" wrapText="1"/>
    </xf>
    <xf numFmtId="0" fontId="2" fillId="0" borderId="8" xfId="0" applyFont="1" applyBorder="1"/>
    <xf numFmtId="0" fontId="2" fillId="0" borderId="10" xfId="0" applyFont="1" applyBorder="1"/>
    <xf numFmtId="0" fontId="8" fillId="5" borderId="11" xfId="0" applyFont="1" applyFill="1" applyBorder="1" applyAlignment="1">
      <alignment vertical="center" wrapText="1"/>
    </xf>
    <xf numFmtId="0" fontId="8" fillId="5" borderId="11" xfId="0" applyFont="1" applyFill="1" applyBorder="1" applyAlignment="1">
      <alignment horizontal="left" vertical="center" wrapText="1"/>
    </xf>
    <xf numFmtId="0" fontId="11" fillId="5" borderId="11" xfId="0" applyFont="1" applyFill="1" applyBorder="1" applyAlignment="1">
      <alignment vertical="center" wrapText="1"/>
    </xf>
    <xf numFmtId="0" fontId="13" fillId="0" borderId="11" xfId="0" applyFont="1" applyBorder="1" applyAlignment="1">
      <alignment vertical="center" wrapText="1"/>
    </xf>
    <xf numFmtId="0" fontId="8" fillId="0" borderId="11" xfId="0" applyFont="1" applyBorder="1" applyAlignment="1">
      <alignment vertical="center" wrapText="1"/>
    </xf>
    <xf numFmtId="0" fontId="13" fillId="5" borderId="11" xfId="0" applyFont="1" applyFill="1" applyBorder="1" applyAlignment="1">
      <alignment vertical="center" wrapText="1"/>
    </xf>
    <xf numFmtId="0" fontId="8" fillId="0" borderId="11" xfId="0" applyFont="1" applyBorder="1" applyAlignment="1">
      <alignment horizontal="center" vertical="center" wrapText="1"/>
    </xf>
    <xf numFmtId="0" fontId="11" fillId="5" borderId="5" xfId="0" applyFont="1" applyFill="1" applyBorder="1" applyAlignment="1">
      <alignment vertical="center" wrapText="1"/>
    </xf>
    <xf numFmtId="0" fontId="8" fillId="5" borderId="5" xfId="0" applyFont="1" applyFill="1" applyBorder="1" applyAlignment="1">
      <alignment vertical="center" wrapText="1"/>
    </xf>
    <xf numFmtId="0" fontId="11" fillId="6" borderId="11" xfId="0" applyFont="1" applyFill="1" applyBorder="1" applyAlignment="1">
      <alignment vertical="center" wrapText="1"/>
    </xf>
    <xf numFmtId="0" fontId="8" fillId="6" borderId="11" xfId="0" applyFont="1" applyFill="1" applyBorder="1" applyAlignment="1">
      <alignment vertical="center" wrapText="1"/>
    </xf>
    <xf numFmtId="0" fontId="41" fillId="0" borderId="14" xfId="0" applyFont="1" applyBorder="1" applyAlignment="1">
      <alignment horizontal="left" vertical="center" wrapText="1"/>
    </xf>
    <xf numFmtId="0" fontId="41" fillId="0" borderId="14" xfId="0" applyFont="1" applyBorder="1" applyAlignment="1">
      <alignment vertical="center" wrapText="1"/>
    </xf>
    <xf numFmtId="0" fontId="41" fillId="0" borderId="14" xfId="0" applyFont="1" applyBorder="1" applyAlignment="1">
      <alignment horizontal="left" vertical="center" wrapText="1"/>
    </xf>
    <xf numFmtId="0" fontId="43" fillId="0" borderId="14" xfId="0" applyFont="1" applyBorder="1" applyAlignment="1">
      <alignment horizontal="left" vertical="center"/>
    </xf>
    <xf numFmtId="0" fontId="43" fillId="0" borderId="14" xfId="0" applyFont="1" applyBorder="1" applyAlignment="1">
      <alignment vertical="center"/>
    </xf>
    <xf numFmtId="168" fontId="41" fillId="0" borderId="14" xfId="0" applyNumberFormat="1" applyFont="1" applyBorder="1" applyAlignment="1">
      <alignment horizontal="center" vertical="center" wrapText="1"/>
    </xf>
    <xf numFmtId="0" fontId="8" fillId="0" borderId="16" xfId="0" applyFont="1" applyBorder="1" applyAlignment="1">
      <alignment horizontal="left" vertical="center" wrapText="1"/>
    </xf>
    <xf numFmtId="0" fontId="8" fillId="0" borderId="16" xfId="0" applyFont="1" applyBorder="1" applyAlignment="1">
      <alignment horizontal="left" vertical="center"/>
    </xf>
    <xf numFmtId="9" fontId="1" fillId="0" borderId="16" xfId="0" applyNumberFormat="1" applyFont="1" applyBorder="1" applyAlignment="1">
      <alignment horizontal="left" vertical="center"/>
    </xf>
    <xf numFmtId="164" fontId="1" fillId="0" borderId="16" xfId="0" applyNumberFormat="1" applyFont="1" applyBorder="1" applyAlignment="1">
      <alignment horizontal="left" vertical="center"/>
    </xf>
    <xf numFmtId="0" fontId="1" fillId="0" borderId="16" xfId="0" applyFont="1" applyBorder="1" applyAlignment="1">
      <alignment horizontal="left" vertical="center"/>
    </xf>
    <xf numFmtId="0" fontId="35" fillId="0" borderId="16" xfId="0" applyFont="1" applyBorder="1" applyAlignment="1">
      <alignment horizontal="left" vertical="top" wrapText="1"/>
    </xf>
    <xf numFmtId="0" fontId="31" fillId="0" borderId="16" xfId="0" applyFont="1" applyBorder="1" applyAlignment="1">
      <alignment horizontal="left" vertical="center" wrapText="1"/>
    </xf>
    <xf numFmtId="0" fontId="8" fillId="0" borderId="17" xfId="0" applyFont="1" applyFill="1" applyBorder="1" applyAlignment="1">
      <alignment horizontal="left" vertical="center" wrapText="1"/>
    </xf>
    <xf numFmtId="9" fontId="7" fillId="0" borderId="16" xfId="0" applyNumberFormat="1" applyFont="1" applyBorder="1" applyAlignment="1">
      <alignment horizontal="center" vertical="center"/>
    </xf>
    <xf numFmtId="164" fontId="1" fillId="0" borderId="16" xfId="0" applyNumberFormat="1" applyFont="1" applyBorder="1" applyAlignment="1">
      <alignment horizontal="center" vertical="center"/>
    </xf>
    <xf numFmtId="0" fontId="41" fillId="0" borderId="16" xfId="0" applyFont="1" applyBorder="1" applyAlignment="1">
      <alignment horizontal="left" vertical="center" wrapText="1"/>
    </xf>
    <xf numFmtId="0" fontId="41" fillId="0" borderId="16" xfId="0" applyFont="1" applyBorder="1" applyAlignment="1">
      <alignment vertical="center" wrapText="1"/>
    </xf>
    <xf numFmtId="0" fontId="41" fillId="0" borderId="16" xfId="0" applyFont="1" applyBorder="1" applyAlignment="1">
      <alignment horizontal="left" vertical="center" wrapText="1"/>
    </xf>
    <xf numFmtId="0" fontId="41" fillId="0" borderId="16" xfId="0" applyFont="1" applyBorder="1" applyAlignment="1">
      <alignment horizontal="center" vertical="center" wrapText="1"/>
    </xf>
    <xf numFmtId="168" fontId="41"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35" fillId="0" borderId="16" xfId="0" applyFont="1" applyBorder="1" applyAlignment="1">
      <alignment horizontal="left" vertical="center"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41" fillId="0" borderId="21" xfId="0" applyFont="1" applyBorder="1" applyAlignment="1">
      <alignment horizontal="left" vertical="center" wrapText="1"/>
    </xf>
    <xf numFmtId="168" fontId="41" fillId="0" borderId="21" xfId="0" applyNumberFormat="1" applyFont="1" applyBorder="1" applyAlignment="1">
      <alignment horizontal="center" vertical="center" wrapText="1"/>
    </xf>
    <xf numFmtId="0" fontId="40" fillId="0" borderId="21" xfId="0" applyFont="1" applyBorder="1" applyAlignment="1">
      <alignment vertical="center" wrapText="1"/>
    </xf>
    <xf numFmtId="0" fontId="44" fillId="0" borderId="21" xfId="0" applyFont="1" applyBorder="1" applyAlignment="1">
      <alignment horizontal="center" vertical="center"/>
    </xf>
  </cellXfs>
  <cellStyles count="1">
    <cellStyle name="Normal" xfId="0" builtinId="0"/>
  </cellStyles>
  <dxfs count="710">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oneCellAnchor>
    <xdr:from>
      <xdr:col>32</xdr:col>
      <xdr:colOff>0</xdr:colOff>
      <xdr:row>2</xdr:row>
      <xdr:rowOff>380999</xdr:rowOff>
    </xdr:from>
    <xdr:ext cx="4479018" cy="248784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xfrm>
          <a:off x="32124196" y="970642"/>
          <a:ext cx="4479018" cy="2487840"/>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3"/>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4"/>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5"/>
        <a:stretch>
          <a:fillRect/>
        </a:stretch>
      </xdr:blipFill>
      <xdr:spPr>
        <a:xfrm>
          <a:off x="45515893" y="646339"/>
          <a:ext cx="7525800" cy="4782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175</xdr:row>
      <xdr:rowOff>114300</xdr:rowOff>
    </xdr:from>
    <xdr:to>
      <xdr:col>3</xdr:col>
      <xdr:colOff>1695450</xdr:colOff>
      <xdr:row>189</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167</xdr:row>
      <xdr:rowOff>38100</xdr:rowOff>
    </xdr:from>
    <xdr:to>
      <xdr:col>10</xdr:col>
      <xdr:colOff>257398</xdr:colOff>
      <xdr:row>173</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d0682e6af12ced/Documentos/Documents/Idartes%20contrato/Riesgos%20Idartes/Riesgos%20III%20cuatrimestre%20corrupci&#243;n/Riesgos%20para%20revisi&#243;n/SEC%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ownloads\Mapa%20de%20riesgos%20Corrupci&#243;n%20Institucional_V3_Abril_O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1d0682e6af12ced/Documentos/Documents/Idartes%20contrato/Riesgos%20Idartes/Riesgos%20III%20cuatrimestre%20corrupci&#243;n/Riesgos%20para%20revisi&#243;n/OAJ%20corrup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1d0682e6af12ced/Documentos/Documents/Idartes%20contrato/Riesgos%20Idartes/Riesgos%20III%20cuatrimestre%20corrupci&#243;n/VF%20Mapa%20de%20riesgos%20Corrupci&#243;n%20Institucional_V3_Abril_SA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ELL\Downloads\Mapa%20de%20riesgos%20Corrupci&#243;n%20Institucional_V3_Abri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1d0682e6af12ced/Documentos/Documents/Idartes%20contrato/Riesgos%20Idartes/VF%20Mapa%20de%20riesgos%20Corrupci&#243;n%20Institucional_V3_Abril_SA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1d0682e6af12ced/Documentos/Documents/Idartes%20contrato/Riesgos%20Idartes/Riesgos%20para%20revisi&#243;n/SEC%20Corrup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1d0682e6af12ced/Documentos/Documents/Idartes%20contrato/Riesgos%20Idartes/Riesgos%20para%20revisi&#243;n/OAJ%20corrup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15">
          <cell r="B115" t="str">
            <v>Asignado</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efreshError="1">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efreshError="1">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MiHdVEnNid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997"/>
  <sheetViews>
    <sheetView tabSelected="1" zoomScale="40" zoomScaleNormal="85" workbookViewId="0">
      <selection activeCell="A4" sqref="A4"/>
    </sheetView>
  </sheetViews>
  <sheetFormatPr baseColWidth="10" defaultColWidth="12.59765625" defaultRowHeight="15" customHeight="1"/>
  <cols>
    <col min="1" max="1" width="14.59765625" customWidth="1"/>
    <col min="2" max="2" width="12.59765625" customWidth="1"/>
    <col min="3" max="3" width="30.19921875" customWidth="1"/>
    <col min="4" max="4" width="5.19921875" customWidth="1"/>
    <col min="5" max="5" width="29" customWidth="1"/>
    <col min="6" max="6" width="14.8984375" customWidth="1"/>
    <col min="7" max="7" width="21.3984375" customWidth="1"/>
    <col min="8" max="8" width="26" customWidth="1"/>
    <col min="9" max="9" width="13.09765625" customWidth="1"/>
    <col min="10" max="10" width="7.09765625" hidden="1" customWidth="1"/>
    <col min="11" max="13" width="5.8984375" customWidth="1"/>
    <col min="14" max="14" width="7.8984375" customWidth="1"/>
    <col min="15" max="16" width="5.8984375" customWidth="1"/>
    <col min="17" max="17" width="7" customWidth="1"/>
    <col min="18" max="18" width="12.19921875" customWidth="1"/>
    <col min="19" max="19" width="5.8984375" customWidth="1"/>
    <col min="20" max="20" width="7.3984375" customWidth="1"/>
    <col min="21" max="26" width="5.8984375" customWidth="1"/>
    <col min="27" max="27" width="4.59765625" customWidth="1"/>
    <col min="28" max="28" width="3.59765625" customWidth="1"/>
    <col min="29" max="29" width="4" customWidth="1"/>
    <col min="30" max="30" width="10.5" hidden="1" customWidth="1"/>
    <col min="31" max="31" width="13.69921875" customWidth="1"/>
    <col min="32" max="32" width="3.5" hidden="1" customWidth="1"/>
    <col min="33" max="33" width="14.09765625" customWidth="1"/>
    <col min="34" max="34" width="35.3984375" customWidth="1"/>
    <col min="35" max="35" width="45.3984375" customWidth="1"/>
    <col min="36" max="36" width="12.796875" customWidth="1"/>
    <col min="37" max="37" width="12.796875" hidden="1" customWidth="1"/>
    <col min="38" max="38" width="12.796875" customWidth="1"/>
    <col min="39" max="39" width="12.796875" hidden="1" customWidth="1"/>
    <col min="40" max="40" width="12.796875" customWidth="1"/>
    <col min="41" max="41" width="12.796875" hidden="1" customWidth="1"/>
    <col min="42" max="42" width="12.796875" customWidth="1"/>
    <col min="43" max="43" width="12.796875" hidden="1" customWidth="1"/>
    <col min="44" max="44" width="12.796875" customWidth="1"/>
    <col min="45" max="45" width="12.796875" hidden="1" customWidth="1"/>
    <col min="46" max="46" width="12.796875" customWidth="1"/>
    <col min="47" max="47" width="12.796875" hidden="1" customWidth="1"/>
    <col min="48" max="48" width="12.796875" customWidth="1"/>
    <col min="49" max="50" width="12.796875" hidden="1" customWidth="1"/>
    <col min="51" max="51" width="12.796875" customWidth="1"/>
    <col min="52" max="52" width="14.796875" customWidth="1"/>
    <col min="53" max="53" width="12.5" customWidth="1"/>
    <col min="54" max="54" width="11.09765625" customWidth="1"/>
    <col min="55" max="55" width="14.19921875" customWidth="1"/>
    <col min="56" max="56" width="14.3984375" customWidth="1"/>
    <col min="57" max="57" width="26" customWidth="1"/>
    <col min="58" max="58" width="5.59765625" hidden="1" customWidth="1"/>
    <col min="59" max="59" width="14.09765625" customWidth="1"/>
    <col min="60" max="60" width="14.5" hidden="1" customWidth="1"/>
    <col min="61" max="61" width="14.19921875" customWidth="1"/>
    <col min="62" max="62" width="17.3984375" hidden="1" customWidth="1"/>
    <col min="63" max="63" width="15.09765625" customWidth="1"/>
    <col min="64" max="64" width="14.296875" customWidth="1"/>
    <col min="65" max="65" width="27.69921875" customWidth="1"/>
    <col min="66" max="66" width="20.59765625" customWidth="1"/>
    <col min="67" max="68" width="15.59765625" customWidth="1"/>
    <col min="69" max="69" width="22.59765625" customWidth="1"/>
    <col min="70" max="70" width="14.5" customWidth="1"/>
    <col min="71" max="71" width="73.59765625" customWidth="1"/>
    <col min="72" max="72" width="62.3984375" customWidth="1"/>
  </cols>
  <sheetData>
    <row r="1" spans="1:73" ht="22.5" customHeight="1">
      <c r="A1" s="186"/>
      <c r="B1" s="244"/>
      <c r="C1" s="244"/>
      <c r="D1" s="229" t="s">
        <v>0</v>
      </c>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53" t="s">
        <v>1</v>
      </c>
    </row>
    <row r="2" spans="1:73" ht="22.5" customHeight="1">
      <c r="A2" s="244"/>
      <c r="B2" s="245"/>
      <c r="C2" s="244"/>
      <c r="D2" s="230" t="s">
        <v>347</v>
      </c>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53" t="s">
        <v>404</v>
      </c>
    </row>
    <row r="3" spans="1:73" ht="22.5" customHeight="1">
      <c r="A3" s="244"/>
      <c r="B3" s="244"/>
      <c r="C3" s="244"/>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53" t="s">
        <v>405</v>
      </c>
    </row>
    <row r="4" spans="1:73" ht="16.2" thickBo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9"/>
      <c r="BT4" s="1"/>
    </row>
    <row r="5" spans="1:73" ht="15.6">
      <c r="A5" s="246" t="s">
        <v>2</v>
      </c>
      <c r="B5" s="247"/>
      <c r="C5" s="248"/>
      <c r="D5" s="239" t="s">
        <v>3</v>
      </c>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1"/>
      <c r="AH5" s="235" t="s">
        <v>4</v>
      </c>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7"/>
      <c r="BM5" s="222" t="s">
        <v>301</v>
      </c>
      <c r="BN5" s="223"/>
      <c r="BO5" s="223"/>
      <c r="BP5" s="223"/>
      <c r="BQ5" s="223"/>
      <c r="BR5" s="224"/>
      <c r="BS5" s="227" t="s">
        <v>225</v>
      </c>
      <c r="BT5" s="228"/>
    </row>
    <row r="6" spans="1:73" ht="21" customHeight="1">
      <c r="A6" s="242" t="s">
        <v>5</v>
      </c>
      <c r="B6" s="242" t="s">
        <v>6</v>
      </c>
      <c r="C6" s="242" t="s">
        <v>7</v>
      </c>
      <c r="D6" s="242" t="s">
        <v>8</v>
      </c>
      <c r="E6" s="242" t="s">
        <v>9</v>
      </c>
      <c r="F6" s="242" t="s">
        <v>10</v>
      </c>
      <c r="G6" s="254" t="s">
        <v>281</v>
      </c>
      <c r="H6" s="244"/>
      <c r="I6" s="255" t="s">
        <v>11</v>
      </c>
      <c r="J6" s="234" t="s">
        <v>12</v>
      </c>
      <c r="K6" s="258" t="s">
        <v>13</v>
      </c>
      <c r="L6" s="244"/>
      <c r="M6" s="244"/>
      <c r="N6" s="244"/>
      <c r="O6" s="244"/>
      <c r="P6" s="244"/>
      <c r="Q6" s="244"/>
      <c r="R6" s="244"/>
      <c r="S6" s="244"/>
      <c r="T6" s="244"/>
      <c r="U6" s="244"/>
      <c r="V6" s="244"/>
      <c r="W6" s="244"/>
      <c r="X6" s="244"/>
      <c r="Y6" s="244"/>
      <c r="Z6" s="244"/>
      <c r="AA6" s="244"/>
      <c r="AB6" s="244"/>
      <c r="AC6" s="244"/>
      <c r="AD6" s="133"/>
      <c r="AE6" s="232" t="s">
        <v>14</v>
      </c>
      <c r="AF6" s="134"/>
      <c r="AG6" s="232" t="s">
        <v>15</v>
      </c>
      <c r="AH6" s="232" t="s">
        <v>287</v>
      </c>
      <c r="AI6" s="234" t="s">
        <v>288</v>
      </c>
      <c r="AJ6" s="234" t="s">
        <v>289</v>
      </c>
      <c r="AK6" s="234"/>
      <c r="AL6" s="234"/>
      <c r="AM6" s="234"/>
      <c r="AN6" s="234"/>
      <c r="AO6" s="234"/>
      <c r="AP6" s="234"/>
      <c r="AQ6" s="234"/>
      <c r="AR6" s="234"/>
      <c r="AS6" s="234"/>
      <c r="AT6" s="234"/>
      <c r="AU6" s="234"/>
      <c r="AV6" s="234"/>
      <c r="AW6" s="234"/>
      <c r="AX6" s="234"/>
      <c r="AY6" s="234"/>
      <c r="AZ6" s="234" t="s">
        <v>284</v>
      </c>
      <c r="BA6" s="234"/>
      <c r="BB6" s="135"/>
      <c r="BC6" s="234" t="s">
        <v>283</v>
      </c>
      <c r="BD6" s="234"/>
      <c r="BE6" s="234"/>
      <c r="BF6" s="234"/>
      <c r="BG6" s="234"/>
      <c r="BH6" s="135"/>
      <c r="BI6" s="234" t="s">
        <v>285</v>
      </c>
      <c r="BJ6" s="234"/>
      <c r="BK6" s="234"/>
      <c r="BL6" s="238" t="s">
        <v>18</v>
      </c>
      <c r="BM6" s="229" t="s">
        <v>300</v>
      </c>
      <c r="BN6" s="229" t="s">
        <v>19</v>
      </c>
      <c r="BO6" s="229" t="s">
        <v>20</v>
      </c>
      <c r="BP6" s="229" t="s">
        <v>21</v>
      </c>
      <c r="BQ6" s="229" t="s">
        <v>226</v>
      </c>
      <c r="BR6" s="229" t="s">
        <v>227</v>
      </c>
      <c r="BS6" s="225" t="s">
        <v>298</v>
      </c>
      <c r="BT6" s="225" t="s">
        <v>299</v>
      </c>
    </row>
    <row r="7" spans="1:73" ht="144.6" customHeight="1" thickBot="1">
      <c r="A7" s="243"/>
      <c r="B7" s="243"/>
      <c r="C7" s="243"/>
      <c r="D7" s="243"/>
      <c r="E7" s="243"/>
      <c r="F7" s="243"/>
      <c r="G7" s="243"/>
      <c r="H7" s="243"/>
      <c r="I7" s="243"/>
      <c r="J7" s="256"/>
      <c r="K7" s="83" t="s">
        <v>22</v>
      </c>
      <c r="L7" s="83" t="s">
        <v>23</v>
      </c>
      <c r="M7" s="83" t="s">
        <v>24</v>
      </c>
      <c r="N7" s="83" t="s">
        <v>25</v>
      </c>
      <c r="O7" s="83" t="s">
        <v>26</v>
      </c>
      <c r="P7" s="83" t="s">
        <v>27</v>
      </c>
      <c r="Q7" s="83" t="s">
        <v>28</v>
      </c>
      <c r="R7" s="83" t="s">
        <v>29</v>
      </c>
      <c r="S7" s="83" t="s">
        <v>30</v>
      </c>
      <c r="T7" s="83" t="s">
        <v>31</v>
      </c>
      <c r="U7" s="83" t="s">
        <v>32</v>
      </c>
      <c r="V7" s="83" t="s">
        <v>33</v>
      </c>
      <c r="W7" s="83" t="s">
        <v>34</v>
      </c>
      <c r="X7" s="83" t="s">
        <v>35</v>
      </c>
      <c r="Y7" s="83" t="s">
        <v>36</v>
      </c>
      <c r="Z7" s="83" t="s">
        <v>37</v>
      </c>
      <c r="AA7" s="83" t="s">
        <v>38</v>
      </c>
      <c r="AB7" s="83" t="s">
        <v>39</v>
      </c>
      <c r="AC7" s="83" t="s">
        <v>40</v>
      </c>
      <c r="AD7" s="84"/>
      <c r="AE7" s="257"/>
      <c r="AF7" s="85"/>
      <c r="AG7" s="257"/>
      <c r="AH7" s="233"/>
      <c r="AI7" s="231"/>
      <c r="AJ7" s="86" t="s">
        <v>243</v>
      </c>
      <c r="AK7" s="86"/>
      <c r="AL7" s="87" t="s">
        <v>244</v>
      </c>
      <c r="AM7" s="87"/>
      <c r="AN7" s="87" t="s">
        <v>245</v>
      </c>
      <c r="AO7" s="87"/>
      <c r="AP7" s="87" t="s">
        <v>246</v>
      </c>
      <c r="AQ7" s="87"/>
      <c r="AR7" s="87" t="s">
        <v>247</v>
      </c>
      <c r="AS7" s="87"/>
      <c r="AT7" s="87" t="s">
        <v>248</v>
      </c>
      <c r="AU7" s="87"/>
      <c r="AV7" s="87" t="s">
        <v>269</v>
      </c>
      <c r="AW7" s="87"/>
      <c r="AX7" s="87"/>
      <c r="AY7" s="88" t="s">
        <v>270</v>
      </c>
      <c r="AZ7" s="88" t="s">
        <v>290</v>
      </c>
      <c r="BA7" s="88" t="s">
        <v>277</v>
      </c>
      <c r="BB7" s="88"/>
      <c r="BC7" s="88" t="s">
        <v>282</v>
      </c>
      <c r="BD7" s="88" t="s">
        <v>280</v>
      </c>
      <c r="BE7" s="88" t="s">
        <v>291</v>
      </c>
      <c r="BF7" s="88"/>
      <c r="BG7" s="88" t="s">
        <v>283</v>
      </c>
      <c r="BH7" s="88"/>
      <c r="BI7" s="88" t="s">
        <v>16</v>
      </c>
      <c r="BJ7" s="88"/>
      <c r="BK7" s="88" t="s">
        <v>17</v>
      </c>
      <c r="BL7" s="231"/>
      <c r="BM7" s="231"/>
      <c r="BN7" s="231"/>
      <c r="BO7" s="231"/>
      <c r="BP7" s="231"/>
      <c r="BQ7" s="231"/>
      <c r="BR7" s="231"/>
      <c r="BS7" s="226"/>
      <c r="BT7" s="226"/>
    </row>
    <row r="8" spans="1:73" ht="165" customHeight="1">
      <c r="A8" s="219" t="s">
        <v>45</v>
      </c>
      <c r="B8" s="201" t="s">
        <v>46</v>
      </c>
      <c r="C8" s="199" t="s">
        <v>47</v>
      </c>
      <c r="D8" s="191">
        <v>1</v>
      </c>
      <c r="E8" s="197" t="s">
        <v>57</v>
      </c>
      <c r="F8" s="197" t="s">
        <v>67</v>
      </c>
      <c r="G8" s="197" t="s">
        <v>235</v>
      </c>
      <c r="H8" s="197" t="str">
        <f>IFERROR(VLOOKUP(G8,Tablas!$A$15:$D$19,4,0)," ")</f>
        <v>El evento podrá ocurrir en algún momento</v>
      </c>
      <c r="I8" s="191" t="str">
        <f>IFERROR(VLOOKUP(G8,Tablas!$A$15:$C$19,3,0)," ")</f>
        <v>Posible</v>
      </c>
      <c r="J8" s="104" t="str">
        <f>IFERROR(VLOOKUP(G8,Tablas!$A$15:$B$19,2,0)," ")</f>
        <v>Posible</v>
      </c>
      <c r="K8" s="190" t="s">
        <v>49</v>
      </c>
      <c r="L8" s="190"/>
      <c r="M8" s="190"/>
      <c r="N8" s="190" t="s">
        <v>49</v>
      </c>
      <c r="O8" s="190" t="s">
        <v>49</v>
      </c>
      <c r="P8" s="190"/>
      <c r="Q8" s="190" t="s">
        <v>49</v>
      </c>
      <c r="R8" s="190" t="s">
        <v>49</v>
      </c>
      <c r="S8" s="190"/>
      <c r="T8" s="190"/>
      <c r="U8" s="190" t="s">
        <v>49</v>
      </c>
      <c r="V8" s="190" t="s">
        <v>49</v>
      </c>
      <c r="W8" s="190"/>
      <c r="X8" s="190"/>
      <c r="Y8" s="190" t="s">
        <v>49</v>
      </c>
      <c r="Z8" s="190"/>
      <c r="AA8" s="190" t="s">
        <v>49</v>
      </c>
      <c r="AB8" s="190"/>
      <c r="AC8" s="190"/>
      <c r="AD8" s="105">
        <f t="shared" ref="AD8:AD12" si="0">COUNTIF(K8:AC8,"X")</f>
        <v>9</v>
      </c>
      <c r="AE8" s="191" t="str">
        <f t="shared" ref="AE8:AE12" si="1">IF(AD8=0," ",IF(AD8&lt;6,"Moderado",IF(AD8&lt;12,"Mayor",IF(AD8&lt;20,"Catastrófico"))))</f>
        <v>Mayor</v>
      </c>
      <c r="AF8" s="104" t="str">
        <f t="shared" ref="AF8:AF12" si="2">CONCATENATE(I8,AE8)</f>
        <v>PosibleMayor</v>
      </c>
      <c r="AG8" s="191" t="str">
        <f>IFERROR(VLOOKUP(AF8,Tablas!$C$159:$D$173,2,0)," ")</f>
        <v>Extremo</v>
      </c>
      <c r="AH8" s="100" t="s">
        <v>302</v>
      </c>
      <c r="AI8" s="100" t="s">
        <v>303</v>
      </c>
      <c r="AJ8" s="100" t="s">
        <v>250</v>
      </c>
      <c r="AK8" s="99">
        <f>IFERROR(VLOOKUP(AJ8,Tablas!$B$115:$C$116,2,0)," ")</f>
        <v>15</v>
      </c>
      <c r="AL8" s="100" t="s">
        <v>252</v>
      </c>
      <c r="AM8" s="99">
        <f>IFERROR(VLOOKUP(AL8,Tablas!$B$118:$C$119,2,0)," ")</f>
        <v>15</v>
      </c>
      <c r="AN8" s="100" t="s">
        <v>254</v>
      </c>
      <c r="AO8" s="99">
        <f>IFERROR(VLOOKUP(AN8,Tablas!$B$121:$C$122,2,0)," ")</f>
        <v>15</v>
      </c>
      <c r="AP8" s="100" t="s">
        <v>256</v>
      </c>
      <c r="AQ8" s="99">
        <f>IFERROR(VLOOKUP(AP8,Tablas!$B$124:$C$126,2,0)," ")</f>
        <v>15</v>
      </c>
      <c r="AR8" s="100" t="s">
        <v>259</v>
      </c>
      <c r="AS8" s="99">
        <f>IFERROR(VLOOKUP(AR8,Tablas!$B$128:$C$129,2,0)," ")</f>
        <v>15</v>
      </c>
      <c r="AT8" s="100" t="s">
        <v>261</v>
      </c>
      <c r="AU8" s="99">
        <f>IFERROR(VLOOKUP(AT8,Tablas!$B$131:$C$132,2,0)," ")</f>
        <v>15</v>
      </c>
      <c r="AV8" s="100" t="s">
        <v>263</v>
      </c>
      <c r="AW8" s="99">
        <f>IFERROR(VLOOKUP(AV8,Tablas!$B$134:$C$136,2,0)," ")</f>
        <v>15</v>
      </c>
      <c r="AX8" s="100">
        <v>105</v>
      </c>
      <c r="AY8" s="103" t="str">
        <f t="shared" ref="AY8:AY10" si="3">IF(AX8=0," ",IF(AX8&lt;85,"Débil",IF(AX8&lt;95,"Moderado",IF(AX8&gt;96,"Fuerte"))))</f>
        <v>Fuerte</v>
      </c>
      <c r="AZ8" s="100" t="s">
        <v>274</v>
      </c>
      <c r="BA8" s="63" t="s">
        <v>275</v>
      </c>
      <c r="BB8" s="63" t="s">
        <v>305</v>
      </c>
      <c r="BC8" s="63" t="s">
        <v>275</v>
      </c>
      <c r="BD8" s="100" t="s">
        <v>306</v>
      </c>
      <c r="BE8" s="100"/>
      <c r="BF8" s="103">
        <f>+AX8</f>
        <v>105</v>
      </c>
      <c r="BG8" s="191" t="str">
        <f>IF(BF8=0," ",IF(BF8&lt;50,"Débil",IF(BF8&lt;99,"Moderado",IF(BF8&gt;100,"Fuerte"))))</f>
        <v>Fuerte</v>
      </c>
      <c r="BH8" s="103" t="str">
        <f>CONCATENATE(I8,BG8)</f>
        <v>PosibleFuerte</v>
      </c>
      <c r="BI8" s="191" t="str">
        <f>IFERROR(VLOOKUP(BH8,Tablas!$H$186:$I$200,2,0)," ")</f>
        <v>Rara vez</v>
      </c>
      <c r="BJ8" s="103" t="str">
        <f>CONCATENATE(BI8,AE8)</f>
        <v>Rara vezMayor</v>
      </c>
      <c r="BK8" s="191" t="str">
        <f>IFERROR(VLOOKUP(BJ8,Tablas!$C$159:$D$173,2,0)," ")</f>
        <v>Moderado</v>
      </c>
      <c r="BL8" s="197" t="s">
        <v>56</v>
      </c>
      <c r="BM8" s="206" t="s">
        <v>308</v>
      </c>
      <c r="BN8" s="197" t="s">
        <v>309</v>
      </c>
      <c r="BO8" s="207">
        <v>44772</v>
      </c>
      <c r="BP8" s="207">
        <v>44804</v>
      </c>
      <c r="BQ8" s="197"/>
      <c r="BR8" s="197" t="s">
        <v>310</v>
      </c>
      <c r="BS8" s="208"/>
      <c r="BT8" s="195"/>
      <c r="BU8" s="82"/>
    </row>
    <row r="9" spans="1:73" ht="66" customHeight="1">
      <c r="A9" s="220"/>
      <c r="B9" s="202"/>
      <c r="C9" s="200"/>
      <c r="D9" s="186"/>
      <c r="E9" s="198"/>
      <c r="F9" s="198"/>
      <c r="G9" s="198"/>
      <c r="H9" s="198"/>
      <c r="I9" s="186"/>
      <c r="J9" s="57"/>
      <c r="K9" s="184"/>
      <c r="L9" s="184"/>
      <c r="M9" s="184"/>
      <c r="N9" s="184"/>
      <c r="O9" s="184"/>
      <c r="P9" s="184"/>
      <c r="Q9" s="184"/>
      <c r="R9" s="184"/>
      <c r="S9" s="184"/>
      <c r="T9" s="184"/>
      <c r="U9" s="184"/>
      <c r="V9" s="184"/>
      <c r="W9" s="184"/>
      <c r="X9" s="184"/>
      <c r="Y9" s="184"/>
      <c r="Z9" s="184"/>
      <c r="AA9" s="184"/>
      <c r="AB9" s="184"/>
      <c r="AC9" s="184"/>
      <c r="AD9" s="58"/>
      <c r="AE9" s="186"/>
      <c r="AF9" s="57"/>
      <c r="AG9" s="186"/>
      <c r="AH9" s="94" t="s">
        <v>302</v>
      </c>
      <c r="AI9" s="101" t="s">
        <v>304</v>
      </c>
      <c r="AJ9" s="101" t="s">
        <v>250</v>
      </c>
      <c r="AK9" s="96">
        <f>IFERROR(VLOOKUP(AJ9,Tablas!$B$115:$C$116,2,0)," ")</f>
        <v>15</v>
      </c>
      <c r="AL9" s="101" t="s">
        <v>253</v>
      </c>
      <c r="AM9" s="96">
        <f>IFERROR(VLOOKUP(AL9,Tablas!$B$118:$C$119,2,0)," ")</f>
        <v>0</v>
      </c>
      <c r="AN9" s="101" t="s">
        <v>255</v>
      </c>
      <c r="AO9" s="96">
        <f>IFERROR(VLOOKUP(AN9,Tablas!$B$121:$C$122,2,0)," ")</f>
        <v>0</v>
      </c>
      <c r="AP9" s="101" t="s">
        <v>256</v>
      </c>
      <c r="AQ9" s="96">
        <f>IFERROR(VLOOKUP(AP9,Tablas!$B$124:$C$126,2,0)," ")</f>
        <v>15</v>
      </c>
      <c r="AR9" s="101" t="s">
        <v>259</v>
      </c>
      <c r="AS9" s="96">
        <f>IFERROR(VLOOKUP(AR9,Tablas!$B$128:$C$129,2,0)," ")</f>
        <v>15</v>
      </c>
      <c r="AT9" s="101" t="s">
        <v>261</v>
      </c>
      <c r="AU9" s="96">
        <f>IFERROR(VLOOKUP(AT9,Tablas!$B$131:$C$132,2,0)," ")</f>
        <v>15</v>
      </c>
      <c r="AV9" s="101" t="s">
        <v>263</v>
      </c>
      <c r="AW9" s="96">
        <f>IFERROR(VLOOKUP(AV9,Tablas!$B$134:$C$136,2,0)," ")</f>
        <v>15</v>
      </c>
      <c r="AX9" s="101">
        <v>75</v>
      </c>
      <c r="AY9" s="110" t="str">
        <f t="shared" si="3"/>
        <v>Débil</v>
      </c>
      <c r="AZ9" s="101" t="s">
        <v>274</v>
      </c>
      <c r="BA9" s="59" t="s">
        <v>275</v>
      </c>
      <c r="BB9" s="60" t="s">
        <v>307</v>
      </c>
      <c r="BC9" s="60" t="s">
        <v>276</v>
      </c>
      <c r="BD9" s="101" t="s">
        <v>279</v>
      </c>
      <c r="BE9" s="101" t="s">
        <v>311</v>
      </c>
      <c r="BF9" s="110"/>
      <c r="BG9" s="186"/>
      <c r="BH9" s="110"/>
      <c r="BI9" s="186"/>
      <c r="BJ9" s="110"/>
      <c r="BK9" s="186"/>
      <c r="BL9" s="198"/>
      <c r="BM9" s="171"/>
      <c r="BN9" s="198"/>
      <c r="BO9" s="198"/>
      <c r="BP9" s="198"/>
      <c r="BQ9" s="198"/>
      <c r="BR9" s="198"/>
      <c r="BS9" s="209"/>
      <c r="BT9" s="196"/>
      <c r="BU9" s="82"/>
    </row>
    <row r="10" spans="1:73" ht="358.8" customHeight="1" thickBot="1">
      <c r="A10" s="221"/>
      <c r="B10" s="81" t="s">
        <v>60</v>
      </c>
      <c r="C10" s="64" t="s">
        <v>61</v>
      </c>
      <c r="D10" s="51">
        <v>2</v>
      </c>
      <c r="E10" s="48" t="s">
        <v>348</v>
      </c>
      <c r="F10" s="48" t="s">
        <v>67</v>
      </c>
      <c r="G10" s="80" t="s">
        <v>235</v>
      </c>
      <c r="H10" s="48" t="str">
        <f>IFERROR(VLOOKUP(G10,Tablas!$A$15:$D$19,4,0)," ")</f>
        <v>El evento podrá ocurrir en algún momento</v>
      </c>
      <c r="I10" s="51" t="str">
        <f>IFERROR(VLOOKUP(G10,Tablas!$A$15:$C$19,3,0)," ")</f>
        <v>Posible</v>
      </c>
      <c r="J10" s="54" t="str">
        <f>IFERROR(VLOOKUP(G10,Tablas!$A$15:$B$19,2,0)," ")</f>
        <v>Posible</v>
      </c>
      <c r="K10" s="54" t="s">
        <v>49</v>
      </c>
      <c r="L10" s="54"/>
      <c r="M10" s="54" t="s">
        <v>49</v>
      </c>
      <c r="N10" s="54" t="s">
        <v>49</v>
      </c>
      <c r="O10" s="54" t="s">
        <v>49</v>
      </c>
      <c r="P10" s="54" t="s">
        <v>49</v>
      </c>
      <c r="Q10" s="54"/>
      <c r="R10" s="54" t="s">
        <v>49</v>
      </c>
      <c r="S10" s="54"/>
      <c r="T10" s="54"/>
      <c r="U10" s="54" t="s">
        <v>49</v>
      </c>
      <c r="V10" s="54" t="s">
        <v>49</v>
      </c>
      <c r="W10" s="54"/>
      <c r="X10" s="54" t="s">
        <v>49</v>
      </c>
      <c r="Y10" s="54" t="s">
        <v>49</v>
      </c>
      <c r="Z10" s="54"/>
      <c r="AA10" s="54" t="s">
        <v>49</v>
      </c>
      <c r="AB10" s="54"/>
      <c r="AC10" s="54"/>
      <c r="AD10" s="55">
        <f t="shared" si="0"/>
        <v>11</v>
      </c>
      <c r="AE10" s="51" t="str">
        <f t="shared" si="1"/>
        <v>Mayor</v>
      </c>
      <c r="AF10" s="54" t="str">
        <f t="shared" si="2"/>
        <v>PosibleMayor</v>
      </c>
      <c r="AG10" s="51" t="str">
        <f>IFERROR(VLOOKUP(AF10,Tablas!$C$159:$D$173,2,0)," ")</f>
        <v>Extremo</v>
      </c>
      <c r="AH10" s="138" t="s">
        <v>312</v>
      </c>
      <c r="AI10" s="138" t="s">
        <v>355</v>
      </c>
      <c r="AJ10" s="48" t="s">
        <v>250</v>
      </c>
      <c r="AK10" s="48">
        <f>IFERROR(VLOOKUP(AJ10,Tablas!$B$115:$C$116,2,0)," ")</f>
        <v>15</v>
      </c>
      <c r="AL10" s="48" t="s">
        <v>252</v>
      </c>
      <c r="AM10" s="48">
        <f>IFERROR(VLOOKUP(AL10,Tablas!$B$118:$C$119,2,0)," ")</f>
        <v>15</v>
      </c>
      <c r="AN10" s="48" t="s">
        <v>254</v>
      </c>
      <c r="AO10" s="48">
        <f>IFERROR(VLOOKUP(AN10,Tablas!$B$121:$C$122,2,0)," ")</f>
        <v>15</v>
      </c>
      <c r="AP10" s="65" t="s">
        <v>256</v>
      </c>
      <c r="AQ10" s="48">
        <f>IFERROR(VLOOKUP(AP10,Tablas!$B$124:$C$126,2,0)," ")</f>
        <v>15</v>
      </c>
      <c r="AR10" s="48" t="s">
        <v>260</v>
      </c>
      <c r="AS10" s="48">
        <f>IFERROR(VLOOKUP(AR10,Tablas!$B$128:$C$129,2,0)," ")</f>
        <v>0</v>
      </c>
      <c r="AT10" s="48" t="s">
        <v>261</v>
      </c>
      <c r="AU10" s="48">
        <f>IFERROR(VLOOKUP(AT10,Tablas!$B$131:$C$132,2,0)," ")</f>
        <v>15</v>
      </c>
      <c r="AV10" s="48" t="s">
        <v>263</v>
      </c>
      <c r="AW10" s="48">
        <f>IFERROR(VLOOKUP(AV10,Tablas!$B$134:$C$136,2,0)," ")</f>
        <v>15</v>
      </c>
      <c r="AX10" s="48">
        <f>IFERROR(+AK10+AM10+AO10+AQ10+AS10+AU10+AW10,0)</f>
        <v>90</v>
      </c>
      <c r="AY10" s="51" t="str">
        <f t="shared" si="3"/>
        <v>Moderado</v>
      </c>
      <c r="AZ10" s="48" t="s">
        <v>272</v>
      </c>
      <c r="BA10" s="51" t="str">
        <f>IFERROR(VLOOKUP(AZ10,Tablas!$A$141:$B$143,2,0)," ")</f>
        <v>Moderado</v>
      </c>
      <c r="BB10" s="51" t="str">
        <f>CONCATENATE(AY10,BA10)</f>
        <v>ModeradoModerado</v>
      </c>
      <c r="BC10" s="51" t="str">
        <f>IFERROR(VLOOKUP(BB10,Tablas!$C$147:$D$155,2,0)," ")</f>
        <v>Moderado</v>
      </c>
      <c r="BD10" s="51" t="str">
        <f>IFERROR(VLOOKUP(BC10,Tablas!$D$147:$E$155,2,0)," ")</f>
        <v>Sí</v>
      </c>
      <c r="BE10" s="98" t="s">
        <v>313</v>
      </c>
      <c r="BF10" s="51">
        <f>+AX10</f>
        <v>90</v>
      </c>
      <c r="BG10" s="51" t="str">
        <f>IF(BF10=0," ",IF(BF10&lt;50,"Débil",IF(BF10&lt;99,"Moderado",IF(BF10&gt;100,"Fuerte"))))</f>
        <v>Moderado</v>
      </c>
      <c r="BH10" s="51" t="str">
        <f>CONCATENATE(I10,BG10)</f>
        <v>PosibleModerado</v>
      </c>
      <c r="BI10" s="51" t="str">
        <f>IFERROR(VLOOKUP(BH10,Tablas!$H$186:$I$200,2,0)," ")</f>
        <v>Improbable</v>
      </c>
      <c r="BJ10" s="51" t="str">
        <f>CONCATENATE(BI10,AE10)</f>
        <v>ImprobableMayor</v>
      </c>
      <c r="BK10" s="51" t="str">
        <f>IFERROR(VLOOKUP(BJ10,Tablas!$C$159:$D$173,2,0)," ")</f>
        <v>Moderado</v>
      </c>
      <c r="BL10" s="98" t="s">
        <v>56</v>
      </c>
      <c r="BM10" s="48" t="s">
        <v>349</v>
      </c>
      <c r="BN10" s="48" t="s">
        <v>314</v>
      </c>
      <c r="BO10" s="48" t="s">
        <v>356</v>
      </c>
      <c r="BP10" s="48" t="s">
        <v>357</v>
      </c>
      <c r="BQ10" s="66" t="s">
        <v>358</v>
      </c>
      <c r="BR10" s="48" t="s">
        <v>359</v>
      </c>
      <c r="BS10" s="66"/>
      <c r="BT10" s="108"/>
    </row>
    <row r="11" spans="1:73" ht="202.2" customHeight="1">
      <c r="A11" s="274" t="s">
        <v>63</v>
      </c>
      <c r="B11" s="275" t="s">
        <v>64</v>
      </c>
      <c r="C11" s="206" t="s">
        <v>65</v>
      </c>
      <c r="D11" s="103">
        <v>3</v>
      </c>
      <c r="E11" s="139" t="s">
        <v>352</v>
      </c>
      <c r="F11" s="99" t="s">
        <v>67</v>
      </c>
      <c r="G11" s="99" t="s">
        <v>234</v>
      </c>
      <c r="H11" s="99" t="str">
        <f>IFERROR(VLOOKUP(G11,Tablas!$A$15:$D$19,4,0)," ")</f>
        <v>El evento puede ocurrir en algún momento</v>
      </c>
      <c r="I11" s="103" t="str">
        <f>IFERROR(VLOOKUP(G11,Tablas!$A$15:$C$19,3,0)," ")</f>
        <v>Improbable</v>
      </c>
      <c r="J11" s="104" t="str">
        <f>IFERROR(VLOOKUP(G11,Tablas!$A$15:$B$19,2,0)," ")</f>
        <v>Improbable</v>
      </c>
      <c r="K11" s="104" t="s">
        <v>49</v>
      </c>
      <c r="L11" s="104" t="s">
        <v>49</v>
      </c>
      <c r="M11" s="103" t="s">
        <v>49</v>
      </c>
      <c r="N11" s="103" t="s">
        <v>49</v>
      </c>
      <c r="O11" s="104"/>
      <c r="P11" s="74" t="s">
        <v>49</v>
      </c>
      <c r="Q11" s="104" t="s">
        <v>49</v>
      </c>
      <c r="R11" s="103" t="s">
        <v>49</v>
      </c>
      <c r="S11" s="103"/>
      <c r="T11" s="103"/>
      <c r="U11" s="103" t="s">
        <v>49</v>
      </c>
      <c r="V11" s="104"/>
      <c r="W11" s="103"/>
      <c r="X11" s="104"/>
      <c r="Y11" s="103" t="s">
        <v>49</v>
      </c>
      <c r="Z11" s="103"/>
      <c r="AA11" s="104" t="s">
        <v>49</v>
      </c>
      <c r="AB11" s="104" t="s">
        <v>49</v>
      </c>
      <c r="AC11" s="104"/>
      <c r="AD11" s="105">
        <f t="shared" si="0"/>
        <v>11</v>
      </c>
      <c r="AE11" s="103" t="str">
        <f t="shared" si="1"/>
        <v>Mayor</v>
      </c>
      <c r="AF11" s="104" t="str">
        <f t="shared" si="2"/>
        <v>ImprobableMayor</v>
      </c>
      <c r="AG11" s="103" t="str">
        <f>IFERROR(VLOOKUP(AF11,Tablas!$C$159:$D$173,2,0)," ")</f>
        <v>Moderado</v>
      </c>
      <c r="AH11" s="140" t="s">
        <v>372</v>
      </c>
      <c r="AI11" s="90" t="s">
        <v>373</v>
      </c>
      <c r="AJ11" s="100" t="s">
        <v>250</v>
      </c>
      <c r="AK11" s="99">
        <f>IFERROR(VLOOKUP(AJ11,Tablas!$B$115:$C$116,2,0)," ")</f>
        <v>15</v>
      </c>
      <c r="AL11" s="100" t="s">
        <v>252</v>
      </c>
      <c r="AM11" s="99">
        <f>IFERROR(VLOOKUP(AL11,Tablas!$B$118:$C$119,2,0)," ")</f>
        <v>15</v>
      </c>
      <c r="AN11" s="100" t="s">
        <v>254</v>
      </c>
      <c r="AO11" s="99">
        <f>IFERROR(VLOOKUP(AN11,Tablas!$B$121:$C$122,2,0)," ")</f>
        <v>15</v>
      </c>
      <c r="AP11" s="141" t="s">
        <v>256</v>
      </c>
      <c r="AQ11" s="99">
        <f>IFERROR(VLOOKUP(AP11,Tablas!$B$124:$C$126,2,0)," ")</f>
        <v>15</v>
      </c>
      <c r="AR11" s="100" t="s">
        <v>260</v>
      </c>
      <c r="AS11" s="99">
        <f>IFERROR(VLOOKUP(AR11,Tablas!$B$128:$C$129,2,0)," ")</f>
        <v>0</v>
      </c>
      <c r="AT11" s="100" t="s">
        <v>261</v>
      </c>
      <c r="AU11" s="99">
        <f>IFERROR(VLOOKUP(AT11,Tablas!$B$131:$C$132,2,0)," ")</f>
        <v>15</v>
      </c>
      <c r="AV11" s="100" t="s">
        <v>263</v>
      </c>
      <c r="AW11" s="99">
        <f>IFERROR(VLOOKUP(AV11,Tablas!$B$134:$C$136,2,0)," ")</f>
        <v>15</v>
      </c>
      <c r="AX11" s="99">
        <f t="shared" ref="AX11:AX28" si="4">IFERROR(+AK11+AM11+AO11+AQ11+AS11+AU11+AW11,0)</f>
        <v>90</v>
      </c>
      <c r="AY11" s="103" t="str">
        <f t="shared" ref="AY11:AY28" si="5">IF(AX11=0," ",IF(AX11&lt;85,"Débil",IF(AX11&lt;95,"Moderado",IF(AX11&gt;96,"Fuerte"))))</f>
        <v>Moderado</v>
      </c>
      <c r="AZ11" s="99" t="s">
        <v>274</v>
      </c>
      <c r="BA11" s="103" t="str">
        <f>IFERROR(VLOOKUP(AZ11,Tablas!$A$141:$B$143,2,0)," ")</f>
        <v>Fuerte</v>
      </c>
      <c r="BB11" s="103" t="str">
        <f t="shared" ref="BB11:BB12" si="6">CONCATENATE(AY11,BA11)</f>
        <v>ModeradoFuerte</v>
      </c>
      <c r="BC11" s="103" t="str">
        <f>IFERROR(VLOOKUP(BB11,Tablas!$C$147:$D$155,2,0)," ")</f>
        <v>Moderado</v>
      </c>
      <c r="BD11" s="103" t="str">
        <f>IFERROR(VLOOKUP(BC11,Tablas!$D$147:$E$155,2,0)," ")</f>
        <v>Sí</v>
      </c>
      <c r="BE11" s="90" t="s">
        <v>376</v>
      </c>
      <c r="BF11" s="103">
        <f>+AX11</f>
        <v>90</v>
      </c>
      <c r="BG11" s="103" t="str">
        <f t="shared" ref="BG11:BG12" si="7">IF(BF11=0," ",IF(BF11&lt;50,"Débil",IF(BF11&lt;99,"Moderado",IF(BF11&gt;100,"Fuerte"))))</f>
        <v>Moderado</v>
      </c>
      <c r="BH11" s="103" t="str">
        <f t="shared" ref="BH11:BH12" si="8">CONCATENATE(I11,BG11)</f>
        <v>ImprobableModerado</v>
      </c>
      <c r="BI11" s="103" t="str">
        <f>IFERROR(VLOOKUP(BH11,Tablas!$H$186:$I$200,2,0)," ")</f>
        <v>Rara vez</v>
      </c>
      <c r="BJ11" s="103" t="str">
        <f t="shared" ref="BJ11:BJ12" si="9">CONCATENATE(BI11,AE11)</f>
        <v>Rara vezMayor</v>
      </c>
      <c r="BK11" s="103" t="str">
        <f>IFERROR(VLOOKUP(BJ11,Tablas!$C$159:$D$173,2,0)," ")</f>
        <v>Moderado</v>
      </c>
      <c r="BL11" s="197" t="s">
        <v>56</v>
      </c>
      <c r="BM11" s="142" t="s">
        <v>378</v>
      </c>
      <c r="BN11" s="90" t="s">
        <v>315</v>
      </c>
      <c r="BO11" s="143">
        <v>44849</v>
      </c>
      <c r="BP11" s="143">
        <v>44985</v>
      </c>
      <c r="BQ11" s="90" t="s">
        <v>379</v>
      </c>
      <c r="BR11" s="90" t="s">
        <v>310</v>
      </c>
      <c r="BS11" s="142"/>
      <c r="BT11" s="204"/>
    </row>
    <row r="12" spans="1:73" ht="154.19999999999999" customHeight="1" thickBot="1">
      <c r="A12" s="265"/>
      <c r="B12" s="266"/>
      <c r="C12" s="217"/>
      <c r="D12" s="51">
        <v>4</v>
      </c>
      <c r="E12" s="92" t="s">
        <v>66</v>
      </c>
      <c r="F12" s="48" t="s">
        <v>67</v>
      </c>
      <c r="G12" s="48" t="s">
        <v>234</v>
      </c>
      <c r="H12" s="48" t="str">
        <f>IFERROR(VLOOKUP(G12,Tablas!$A$15:$D$19,4,0)," ")</f>
        <v>El evento puede ocurrir en algún momento</v>
      </c>
      <c r="I12" s="51" t="str">
        <f>IFERROR(VLOOKUP(G12,Tablas!$A$15:$C$19,3,0)," ")</f>
        <v>Improbable</v>
      </c>
      <c r="J12" s="54" t="str">
        <f>IFERROR(VLOOKUP(G12,Tablas!$A$15:$B$19,2,0)," ")</f>
        <v>Improbable</v>
      </c>
      <c r="K12" s="51" t="s">
        <v>49</v>
      </c>
      <c r="L12" s="54"/>
      <c r="M12" s="54" t="s">
        <v>49</v>
      </c>
      <c r="N12" s="54"/>
      <c r="O12" s="54" t="s">
        <v>49</v>
      </c>
      <c r="P12" s="54"/>
      <c r="Q12" s="51" t="s">
        <v>49</v>
      </c>
      <c r="R12" s="54"/>
      <c r="S12" s="51"/>
      <c r="T12" s="51" t="s">
        <v>49</v>
      </c>
      <c r="U12" s="51" t="s">
        <v>49</v>
      </c>
      <c r="V12" s="51" t="s">
        <v>49</v>
      </c>
      <c r="W12" s="51" t="s">
        <v>49</v>
      </c>
      <c r="X12" s="51" t="s">
        <v>49</v>
      </c>
      <c r="Y12" s="51" t="s">
        <v>49</v>
      </c>
      <c r="Z12" s="51"/>
      <c r="AA12" s="54" t="s">
        <v>49</v>
      </c>
      <c r="AB12" s="54"/>
      <c r="AC12" s="54"/>
      <c r="AD12" s="55">
        <f t="shared" si="0"/>
        <v>11</v>
      </c>
      <c r="AE12" s="51" t="str">
        <f t="shared" si="1"/>
        <v>Mayor</v>
      </c>
      <c r="AF12" s="54" t="str">
        <f t="shared" si="2"/>
        <v>ImprobableMayor</v>
      </c>
      <c r="AG12" s="51" t="str">
        <f>IFERROR(VLOOKUP(AF12,Tablas!$C$159:$D$173,2,0)," ")</f>
        <v>Moderado</v>
      </c>
      <c r="AH12" s="92" t="s">
        <v>374</v>
      </c>
      <c r="AI12" s="92" t="s">
        <v>375</v>
      </c>
      <c r="AJ12" s="81" t="s">
        <v>250</v>
      </c>
      <c r="AK12" s="48">
        <f>IFERROR(VLOOKUP(AJ12,Tablas!$B$115:$C$116,2,0)," ")</f>
        <v>15</v>
      </c>
      <c r="AL12" s="56" t="s">
        <v>252</v>
      </c>
      <c r="AM12" s="48">
        <f>IFERROR(VLOOKUP(AL12,Tablas!$B$118:$C$119,2,0)," ")</f>
        <v>15</v>
      </c>
      <c r="AN12" s="56" t="s">
        <v>255</v>
      </c>
      <c r="AO12" s="48">
        <f>IFERROR(VLOOKUP(AN12,Tablas!$B$121:$C$122,2,0)," ")</f>
        <v>0</v>
      </c>
      <c r="AP12" s="65" t="s">
        <v>256</v>
      </c>
      <c r="AQ12" s="48">
        <f>IFERROR(VLOOKUP(AP12,Tablas!$B$124:$C$126,2,0)," ")</f>
        <v>15</v>
      </c>
      <c r="AR12" s="56" t="s">
        <v>260</v>
      </c>
      <c r="AS12" s="48">
        <f>IFERROR(VLOOKUP(AR12,Tablas!$B$128:$C$129,2,0)," ")</f>
        <v>0</v>
      </c>
      <c r="AT12" s="56" t="s">
        <v>261</v>
      </c>
      <c r="AU12" s="48">
        <f>IFERROR(VLOOKUP(AT12,Tablas!$B$131:$C$132,2,0)," ")</f>
        <v>15</v>
      </c>
      <c r="AV12" s="56" t="s">
        <v>263</v>
      </c>
      <c r="AW12" s="48">
        <f>IFERROR(VLOOKUP(AV12,Tablas!$B$134:$C$136,2,0)," ")</f>
        <v>15</v>
      </c>
      <c r="AX12" s="48">
        <f t="shared" si="4"/>
        <v>75</v>
      </c>
      <c r="AY12" s="51" t="str">
        <f t="shared" si="5"/>
        <v>Débil</v>
      </c>
      <c r="AZ12" s="48" t="s">
        <v>272</v>
      </c>
      <c r="BA12" s="51" t="str">
        <f>IFERROR(VLOOKUP(AZ12,Tablas!$A$141:$B$143,2,0)," ")</f>
        <v>Moderado</v>
      </c>
      <c r="BB12" s="51" t="str">
        <f t="shared" si="6"/>
        <v>DébilModerado</v>
      </c>
      <c r="BC12" s="51" t="str">
        <f>IFERROR(VLOOKUP(BB12,Tablas!$C$147:$D$155,2,0)," ")</f>
        <v>Débil</v>
      </c>
      <c r="BD12" s="51" t="str">
        <f>IFERROR(VLOOKUP(BC12,Tablas!$D$147:$E$155,2,0)," ")</f>
        <v>Sí</v>
      </c>
      <c r="BE12" s="92" t="s">
        <v>377</v>
      </c>
      <c r="BF12" s="51">
        <f t="shared" ref="BF12" si="10">+AX12</f>
        <v>75</v>
      </c>
      <c r="BG12" s="51" t="str">
        <f t="shared" si="7"/>
        <v>Moderado</v>
      </c>
      <c r="BH12" s="51" t="str">
        <f t="shared" si="8"/>
        <v>ImprobableModerado</v>
      </c>
      <c r="BI12" s="51" t="str">
        <f>IFERROR(VLOOKUP(BH12,Tablas!$H$186:$I$200,2,0)," ")</f>
        <v>Rara vez</v>
      </c>
      <c r="BJ12" s="51" t="str">
        <f t="shared" si="9"/>
        <v>Rara vezMayor</v>
      </c>
      <c r="BK12" s="51" t="str">
        <f>IFERROR(VLOOKUP(BJ12,Tablas!$C$159:$D$173,2,0)," ")</f>
        <v>Moderado</v>
      </c>
      <c r="BL12" s="203"/>
      <c r="BM12" s="92" t="s">
        <v>380</v>
      </c>
      <c r="BN12" s="92" t="s">
        <v>381</v>
      </c>
      <c r="BO12" s="144">
        <v>44743</v>
      </c>
      <c r="BP12" s="144">
        <v>44956</v>
      </c>
      <c r="BQ12" s="92" t="s">
        <v>382</v>
      </c>
      <c r="BR12" s="92" t="s">
        <v>310</v>
      </c>
      <c r="BS12" s="145"/>
      <c r="BT12" s="205"/>
    </row>
    <row r="13" spans="1:73" ht="163.5" customHeight="1">
      <c r="A13" s="274" t="s">
        <v>69</v>
      </c>
      <c r="B13" s="275" t="s">
        <v>70</v>
      </c>
      <c r="C13" s="206" t="s">
        <v>71</v>
      </c>
      <c r="D13" s="67">
        <v>5</v>
      </c>
      <c r="E13" s="90" t="s">
        <v>350</v>
      </c>
      <c r="F13" s="90" t="s">
        <v>67</v>
      </c>
      <c r="G13" s="90" t="s">
        <v>235</v>
      </c>
      <c r="H13" s="90" t="str">
        <f>IFERROR(VLOOKUP(G13,[1]Tablas!$A$15:$D$19,4,0)," ")</f>
        <v>El evento podrá ocurrir en algún momento</v>
      </c>
      <c r="I13" s="77" t="s">
        <v>230</v>
      </c>
      <c r="J13" s="100" t="s">
        <v>230</v>
      </c>
      <c r="K13" s="100" t="s">
        <v>50</v>
      </c>
      <c r="L13" s="100" t="s">
        <v>50</v>
      </c>
      <c r="M13" s="100"/>
      <c r="N13" s="100"/>
      <c r="O13" s="100"/>
      <c r="P13" s="100" t="s">
        <v>50</v>
      </c>
      <c r="Q13" s="100" t="s">
        <v>50</v>
      </c>
      <c r="R13" s="100"/>
      <c r="S13" s="100"/>
      <c r="T13" s="100" t="s">
        <v>50</v>
      </c>
      <c r="U13" s="100" t="s">
        <v>50</v>
      </c>
      <c r="V13" s="100" t="s">
        <v>50</v>
      </c>
      <c r="W13" s="100" t="s">
        <v>50</v>
      </c>
      <c r="X13" s="100" t="s">
        <v>50</v>
      </c>
      <c r="Y13" s="100"/>
      <c r="Z13" s="100"/>
      <c r="AA13" s="100"/>
      <c r="AB13" s="100"/>
      <c r="AC13" s="100"/>
      <c r="AD13" s="100">
        <v>9</v>
      </c>
      <c r="AE13" s="78" t="s">
        <v>209</v>
      </c>
      <c r="AF13" s="100" t="s">
        <v>322</v>
      </c>
      <c r="AG13" s="79" t="s">
        <v>217</v>
      </c>
      <c r="AH13" s="91" t="s">
        <v>326</v>
      </c>
      <c r="AI13" s="90" t="s">
        <v>72</v>
      </c>
      <c r="AJ13" s="100" t="s">
        <v>250</v>
      </c>
      <c r="AK13" s="99">
        <f>IFERROR(VLOOKUP(AJ13,Tablas!$B$115:$C$116,2,0)," ")</f>
        <v>15</v>
      </c>
      <c r="AL13" s="100" t="s">
        <v>252</v>
      </c>
      <c r="AM13" s="99">
        <f>IFERROR(VLOOKUP(AL13,Tablas!$B$118:$C$119,2,0)," ")</f>
        <v>15</v>
      </c>
      <c r="AN13" s="100" t="s">
        <v>254</v>
      </c>
      <c r="AO13" s="99">
        <f>IFERROR(VLOOKUP(AN13,Tablas!$B$121:$C$122,2,0)," ")</f>
        <v>15</v>
      </c>
      <c r="AP13" s="141" t="s">
        <v>257</v>
      </c>
      <c r="AQ13" s="99">
        <f>IFERROR(VLOOKUP(AP13,Tablas!$B$124:$C$126,2,0)," ")</f>
        <v>10</v>
      </c>
      <c r="AR13" s="100" t="s">
        <v>259</v>
      </c>
      <c r="AS13" s="99">
        <f>IFERROR(VLOOKUP(AR13,Tablas!$B$128:$C$129,2,0)," ")</f>
        <v>15</v>
      </c>
      <c r="AT13" s="100" t="s">
        <v>261</v>
      </c>
      <c r="AU13" s="99">
        <f>IFERROR(VLOOKUP(AT13,Tablas!$B$131:$C$132,2,0)," ")</f>
        <v>15</v>
      </c>
      <c r="AV13" s="100" t="s">
        <v>263</v>
      </c>
      <c r="AW13" s="99">
        <f>IFERROR(VLOOKUP(AV13,Tablas!$B$134:$C$136,2,0)," ")</f>
        <v>15</v>
      </c>
      <c r="AX13" s="99">
        <f t="shared" si="4"/>
        <v>100</v>
      </c>
      <c r="AY13" s="103" t="str">
        <f t="shared" si="5"/>
        <v>Fuerte</v>
      </c>
      <c r="AZ13" s="100" t="s">
        <v>274</v>
      </c>
      <c r="BA13" s="63" t="s">
        <v>275</v>
      </c>
      <c r="BB13" s="63" t="s">
        <v>305</v>
      </c>
      <c r="BC13" s="63" t="s">
        <v>275</v>
      </c>
      <c r="BD13" s="100" t="s">
        <v>306</v>
      </c>
      <c r="BE13" s="100"/>
      <c r="BF13" s="100">
        <v>100</v>
      </c>
      <c r="BG13" s="103" t="str">
        <f>IF(BF13=0," ",IF(BF13&lt;50,"Débil",IF(BF13&lt;99,"Moderado",IF(BF13&gt;=100,"Fuerte"))))</f>
        <v>Fuerte</v>
      </c>
      <c r="BH13" s="103" t="str">
        <f t="shared" ref="BH13" si="11">CONCATENATE(I13,BG13)</f>
        <v>PosibleFuerte</v>
      </c>
      <c r="BI13" s="103" t="str">
        <f>IFERROR(VLOOKUP(BH13,Tablas!$H$186:$I$200,2,0)," ")</f>
        <v>Rara vez</v>
      </c>
      <c r="BJ13" s="103" t="str">
        <f t="shared" ref="BJ13" si="12">CONCATENATE(BI13,AE13)</f>
        <v>Rara vezMayor</v>
      </c>
      <c r="BK13" s="103" t="str">
        <f>IFERROR(VLOOKUP(BJ13,Tablas!$C$159:$D$173,2,0)," ")</f>
        <v>Moderado</v>
      </c>
      <c r="BL13" s="97" t="s">
        <v>56</v>
      </c>
      <c r="BM13" s="148" t="s">
        <v>368</v>
      </c>
      <c r="BN13" s="148" t="s">
        <v>369</v>
      </c>
      <c r="BO13" s="149">
        <v>44682</v>
      </c>
      <c r="BP13" s="149">
        <v>44896</v>
      </c>
      <c r="BQ13" s="148" t="s">
        <v>370</v>
      </c>
      <c r="BR13" s="148" t="s">
        <v>371</v>
      </c>
      <c r="BS13" s="150"/>
      <c r="BT13" s="270"/>
    </row>
    <row r="14" spans="1:73" ht="189" customHeight="1" thickBot="1">
      <c r="A14" s="265"/>
      <c r="B14" s="266"/>
      <c r="C14" s="217"/>
      <c r="D14" s="51">
        <v>6</v>
      </c>
      <c r="E14" s="92" t="s">
        <v>73</v>
      </c>
      <c r="F14" s="92" t="s">
        <v>67</v>
      </c>
      <c r="G14" s="92" t="s">
        <v>235</v>
      </c>
      <c r="H14" s="92" t="str">
        <f>IFERROR(VLOOKUP(G14,[1]Tablas!$A$15:$D$19,4,0)," ")</f>
        <v>El evento podrá ocurrir en algún momento</v>
      </c>
      <c r="I14" s="68" t="s">
        <v>230</v>
      </c>
      <c r="J14" s="56" t="s">
        <v>230</v>
      </c>
      <c r="K14" s="56" t="s">
        <v>50</v>
      </c>
      <c r="L14" s="56" t="s">
        <v>50</v>
      </c>
      <c r="M14" s="56" t="s">
        <v>50</v>
      </c>
      <c r="N14" s="56" t="s">
        <v>50</v>
      </c>
      <c r="O14" s="56" t="s">
        <v>50</v>
      </c>
      <c r="P14" s="56" t="s">
        <v>50</v>
      </c>
      <c r="Q14" s="56" t="s">
        <v>50</v>
      </c>
      <c r="R14" s="56"/>
      <c r="S14" s="56" t="s">
        <v>50</v>
      </c>
      <c r="T14" s="56" t="s">
        <v>50</v>
      </c>
      <c r="U14" s="56" t="s">
        <v>50</v>
      </c>
      <c r="V14" s="56" t="s">
        <v>50</v>
      </c>
      <c r="W14" s="56" t="s">
        <v>50</v>
      </c>
      <c r="X14" s="56" t="s">
        <v>50</v>
      </c>
      <c r="Y14" s="56" t="s">
        <v>50</v>
      </c>
      <c r="Z14" s="56"/>
      <c r="AA14" s="56" t="s">
        <v>50</v>
      </c>
      <c r="AB14" s="56"/>
      <c r="AC14" s="56"/>
      <c r="AD14" s="56">
        <v>15</v>
      </c>
      <c r="AE14" s="70" t="s">
        <v>210</v>
      </c>
      <c r="AF14" s="56" t="s">
        <v>327</v>
      </c>
      <c r="AG14" s="70" t="s">
        <v>217</v>
      </c>
      <c r="AH14" s="93" t="s">
        <v>328</v>
      </c>
      <c r="AI14" s="92" t="s">
        <v>74</v>
      </c>
      <c r="AJ14" s="56" t="s">
        <v>250</v>
      </c>
      <c r="AK14" s="48">
        <f>IFERROR(VLOOKUP(AJ14,Tablas!$B$115:$C$116,2,0)," ")</f>
        <v>15</v>
      </c>
      <c r="AL14" s="56" t="s">
        <v>252</v>
      </c>
      <c r="AM14" s="48">
        <f>IFERROR(VLOOKUP(AL14,Tablas!$B$118:$C$119,2,0)," ")</f>
        <v>15</v>
      </c>
      <c r="AN14" s="56" t="s">
        <v>255</v>
      </c>
      <c r="AO14" s="48">
        <f>IFERROR(VLOOKUP(AN14,Tablas!$B$121:$C$122,2,0)," ")</f>
        <v>0</v>
      </c>
      <c r="AP14" s="65" t="s">
        <v>258</v>
      </c>
      <c r="AQ14" s="48">
        <f>IFERROR(VLOOKUP(AP14,Tablas!$B$124:$C$126,2,0)," ")</f>
        <v>0</v>
      </c>
      <c r="AR14" s="56" t="s">
        <v>259</v>
      </c>
      <c r="AS14" s="48">
        <f>IFERROR(VLOOKUP(AR14,Tablas!$B$128:$C$129,2,0)," ")</f>
        <v>15</v>
      </c>
      <c r="AT14" s="56" t="s">
        <v>261</v>
      </c>
      <c r="AU14" s="48">
        <f>IFERROR(VLOOKUP(AT14,Tablas!$B$131:$C$132,2,0)," ")</f>
        <v>15</v>
      </c>
      <c r="AV14" s="56" t="s">
        <v>263</v>
      </c>
      <c r="AW14" s="48">
        <f>IFERROR(VLOOKUP(AV14,Tablas!$B$134:$C$136,2,0)," ")</f>
        <v>15</v>
      </c>
      <c r="AX14" s="48">
        <f t="shared" si="4"/>
        <v>75</v>
      </c>
      <c r="AY14" s="51" t="str">
        <f t="shared" si="5"/>
        <v>Débil</v>
      </c>
      <c r="AZ14" s="56" t="s">
        <v>274</v>
      </c>
      <c r="BA14" s="71" t="s">
        <v>275</v>
      </c>
      <c r="BB14" s="70" t="s">
        <v>307</v>
      </c>
      <c r="BC14" s="70" t="s">
        <v>276</v>
      </c>
      <c r="BD14" s="56" t="s">
        <v>279</v>
      </c>
      <c r="BE14" s="56" t="s">
        <v>329</v>
      </c>
      <c r="BF14" s="56">
        <v>75</v>
      </c>
      <c r="BG14" s="69" t="s">
        <v>208</v>
      </c>
      <c r="BH14" s="69" t="s">
        <v>330</v>
      </c>
      <c r="BI14" s="73" t="s">
        <v>229</v>
      </c>
      <c r="BJ14" s="73" t="s">
        <v>331</v>
      </c>
      <c r="BK14" s="70" t="s">
        <v>217</v>
      </c>
      <c r="BL14" s="98" t="s">
        <v>56</v>
      </c>
      <c r="BM14" s="92" t="s">
        <v>351</v>
      </c>
      <c r="BN14" s="92" t="s">
        <v>332</v>
      </c>
      <c r="BO14" s="151">
        <v>44682</v>
      </c>
      <c r="BP14" s="151">
        <v>44896</v>
      </c>
      <c r="BQ14" s="92" t="s">
        <v>370</v>
      </c>
      <c r="BR14" s="92" t="s">
        <v>371</v>
      </c>
      <c r="BS14" s="152"/>
      <c r="BT14" s="189"/>
    </row>
    <row r="15" spans="1:73" ht="89.4" customHeight="1">
      <c r="A15" s="276" t="s">
        <v>75</v>
      </c>
      <c r="B15" s="280" t="s">
        <v>76</v>
      </c>
      <c r="C15" s="283" t="s">
        <v>77</v>
      </c>
      <c r="D15" s="216">
        <v>7</v>
      </c>
      <c r="E15" s="172" t="s">
        <v>79</v>
      </c>
      <c r="F15" s="268" t="s">
        <v>67</v>
      </c>
      <c r="G15" s="177" t="s">
        <v>235</v>
      </c>
      <c r="H15" s="177" t="str">
        <f>IFERROR(VLOOKUP(G15,[2]Tablas!$A$15:$D$19,4,0)," ")</f>
        <v>El evento podrá ocurrir en algún momento</v>
      </c>
      <c r="I15" s="210" t="str">
        <f>IFERROR(VLOOKUP(G15,[2]Tablas!$A$15:$C$19,3,0)," ")</f>
        <v>Posible</v>
      </c>
      <c r="J15" s="194" t="str">
        <f>IFERROR(VLOOKUP(G15,[2]Tablas!$A$15:$B$19,2,0)," ")</f>
        <v>Posible</v>
      </c>
      <c r="K15" s="194" t="s">
        <v>49</v>
      </c>
      <c r="L15" s="194" t="s">
        <v>49</v>
      </c>
      <c r="M15" s="194" t="s">
        <v>49</v>
      </c>
      <c r="N15" s="194" t="s">
        <v>49</v>
      </c>
      <c r="O15" s="194" t="s">
        <v>49</v>
      </c>
      <c r="P15" s="194" t="s">
        <v>49</v>
      </c>
      <c r="Q15" s="194" t="s">
        <v>49</v>
      </c>
      <c r="R15" s="194"/>
      <c r="S15" s="194"/>
      <c r="T15" s="194" t="s">
        <v>49</v>
      </c>
      <c r="U15" s="194" t="s">
        <v>49</v>
      </c>
      <c r="V15" s="194" t="s">
        <v>49</v>
      </c>
      <c r="W15" s="194" t="s">
        <v>49</v>
      </c>
      <c r="X15" s="194" t="s">
        <v>49</v>
      </c>
      <c r="Y15" s="194" t="s">
        <v>49</v>
      </c>
      <c r="Z15" s="194"/>
      <c r="AA15" s="194" t="s">
        <v>49</v>
      </c>
      <c r="AB15" s="194" t="s">
        <v>49</v>
      </c>
      <c r="AC15" s="194"/>
      <c r="AD15" s="250">
        <f>COUNTIF(K15:AC15,"X")</f>
        <v>15</v>
      </c>
      <c r="AE15" s="252" t="str">
        <f>IF(AD15=0," ",IF(AD15&lt;6,"Moderado",IF(AD15&lt;12,"Mayor",IF(AD15&lt;20,"Catastrófico"))))</f>
        <v>Catastrófico</v>
      </c>
      <c r="AF15" s="253" t="str">
        <f>CONCATENATE(I15,AE15)</f>
        <v>PosibleCatastrófico</v>
      </c>
      <c r="AG15" s="210" t="str">
        <f>IFERROR(VLOOKUP(AF15,[2]Tablas!$C$159:$D$173,2,0)," ")</f>
        <v>Extremo</v>
      </c>
      <c r="AH15" s="146" t="s">
        <v>334</v>
      </c>
      <c r="AI15" s="146" t="s">
        <v>80</v>
      </c>
      <c r="AJ15" s="146" t="s">
        <v>250</v>
      </c>
      <c r="AK15" s="129">
        <f>IFERROR(VLOOKUP(AJ15,Tablas!$B$115:$C$116,2,0)," ")</f>
        <v>15</v>
      </c>
      <c r="AL15" s="146" t="s">
        <v>252</v>
      </c>
      <c r="AM15" s="129">
        <f>IFERROR(VLOOKUP(AL15,Tablas!$B$118:$C$119,2,0)," ")</f>
        <v>15</v>
      </c>
      <c r="AN15" s="146" t="s">
        <v>254</v>
      </c>
      <c r="AO15" s="129">
        <f>IFERROR(VLOOKUP(AN15,Tablas!$B$121:$C$122,2,0)," ")</f>
        <v>15</v>
      </c>
      <c r="AP15" s="137" t="s">
        <v>256</v>
      </c>
      <c r="AQ15" s="129">
        <f>IFERROR(VLOOKUP(AP15,Tablas!$B$124:$C$126,2,0)," ")</f>
        <v>15</v>
      </c>
      <c r="AR15" s="146" t="s">
        <v>259</v>
      </c>
      <c r="AS15" s="129">
        <f>IFERROR(VLOOKUP(AR15,Tablas!$B$128:$C$129,2,0)," ")</f>
        <v>15</v>
      </c>
      <c r="AT15" s="146" t="s">
        <v>261</v>
      </c>
      <c r="AU15" s="129">
        <f>IFERROR(VLOOKUP(AT15,Tablas!$B$131:$C$132,2,0)," ")</f>
        <v>15</v>
      </c>
      <c r="AV15" s="146" t="s">
        <v>263</v>
      </c>
      <c r="AW15" s="129">
        <f>IFERROR(VLOOKUP(AV15,Tablas!$B$134:$C$136,2,0)," ")</f>
        <v>15</v>
      </c>
      <c r="AX15" s="129">
        <f t="shared" si="4"/>
        <v>105</v>
      </c>
      <c r="AY15" s="130" t="str">
        <f t="shared" si="5"/>
        <v>Fuerte</v>
      </c>
      <c r="AZ15" s="146" t="s">
        <v>274</v>
      </c>
      <c r="BA15" s="147" t="str">
        <f>IFERROR(VLOOKUP(AZ15,[3]Tablas!$A$141:$B$143,2,0)," ")</f>
        <v>Fuerte</v>
      </c>
      <c r="BB15" s="147" t="str">
        <f t="shared" ref="BB15:BB17" si="13">CONCATENATE(AY15,BA15)</f>
        <v>FuerteFuerte</v>
      </c>
      <c r="BC15" s="147" t="str">
        <f>IFERROR(VLOOKUP(BB15,[3]Tablas!$C$147:$D$155,2,0)," ")</f>
        <v>Fuerte</v>
      </c>
      <c r="BD15" s="147" t="str">
        <f>IFERROR(VLOOKUP(BC15,[3]Tablas!$D$147:$E$155,2,0)," ")</f>
        <v xml:space="preserve">No </v>
      </c>
      <c r="BE15" s="146" t="s">
        <v>335</v>
      </c>
      <c r="BF15" s="210">
        <f>SUM(AX15:AX17)/3</f>
        <v>105</v>
      </c>
      <c r="BG15" s="210" t="str">
        <f>IF(BF15=0," ",IF(BF15&lt;50,"Débil",IF(BF15&lt;99,"Moderado",IF(BF15&gt;100,"Fuerte"))))</f>
        <v>Fuerte</v>
      </c>
      <c r="BH15" s="210" t="str">
        <f>CONCATENATE(I15,BG15)</f>
        <v>PosibleFuerte</v>
      </c>
      <c r="BI15" s="210" t="str">
        <f>IFERROR(VLOOKUP(BH15,[3]Tablas!$H$186:$I$200,2,0)," ")</f>
        <v>Rara vez</v>
      </c>
      <c r="BJ15" s="210" t="str">
        <f>CONCATENATE(BI15,AE15)</f>
        <v>Rara vezCatastrófico</v>
      </c>
      <c r="BK15" s="210" t="str">
        <f>IFERROR(VLOOKUP(BJ15,[3]Tablas!$C$159:$D$173,2,0)," ")</f>
        <v>Extremo</v>
      </c>
      <c r="BL15" s="174" t="s">
        <v>56</v>
      </c>
      <c r="BM15" s="177" t="s">
        <v>335</v>
      </c>
      <c r="BN15" s="177" t="s">
        <v>333</v>
      </c>
      <c r="BO15" s="179">
        <v>44562</v>
      </c>
      <c r="BP15" s="249">
        <v>44926</v>
      </c>
      <c r="BQ15" s="177" t="s">
        <v>353</v>
      </c>
      <c r="BR15" s="177"/>
      <c r="BS15" s="267"/>
      <c r="BT15" s="187"/>
    </row>
    <row r="16" spans="1:73" ht="110.4" customHeight="1">
      <c r="A16" s="277"/>
      <c r="B16" s="281"/>
      <c r="C16" s="284"/>
      <c r="D16" s="244"/>
      <c r="E16" s="244"/>
      <c r="F16" s="269"/>
      <c r="G16" s="178"/>
      <c r="H16" s="178"/>
      <c r="I16" s="175"/>
      <c r="J16" s="180"/>
      <c r="K16" s="180"/>
      <c r="L16" s="180"/>
      <c r="M16" s="180"/>
      <c r="N16" s="180"/>
      <c r="O16" s="180"/>
      <c r="P16" s="180"/>
      <c r="Q16" s="180"/>
      <c r="R16" s="180"/>
      <c r="S16" s="180"/>
      <c r="T16" s="180"/>
      <c r="U16" s="180"/>
      <c r="V16" s="180"/>
      <c r="W16" s="180"/>
      <c r="X16" s="180"/>
      <c r="Y16" s="180"/>
      <c r="Z16" s="180"/>
      <c r="AA16" s="180"/>
      <c r="AB16" s="180"/>
      <c r="AC16" s="180"/>
      <c r="AD16" s="251"/>
      <c r="AE16" s="193"/>
      <c r="AF16" s="211"/>
      <c r="AG16" s="175"/>
      <c r="AH16" s="89" t="s">
        <v>336</v>
      </c>
      <c r="AI16" s="106" t="s">
        <v>81</v>
      </c>
      <c r="AJ16" s="106" t="s">
        <v>250</v>
      </c>
      <c r="AK16" s="96">
        <f>IFERROR(VLOOKUP(AJ16,Tablas!$B$115:$C$116,2,0)," ")</f>
        <v>15</v>
      </c>
      <c r="AL16" s="106" t="s">
        <v>252</v>
      </c>
      <c r="AM16" s="96">
        <f>IFERROR(VLOOKUP(AL16,Tablas!$B$118:$C$119,2,0)," ")</f>
        <v>15</v>
      </c>
      <c r="AN16" s="106" t="s">
        <v>254</v>
      </c>
      <c r="AO16" s="96">
        <f>IFERROR(VLOOKUP(AN16,Tablas!$B$121:$C$122,2,0)," ")</f>
        <v>15</v>
      </c>
      <c r="AP16" s="136" t="s">
        <v>256</v>
      </c>
      <c r="AQ16" s="96">
        <f>IFERROR(VLOOKUP(AP16,Tablas!$B$124:$C$126,2,0)," ")</f>
        <v>15</v>
      </c>
      <c r="AR16" s="106" t="s">
        <v>259</v>
      </c>
      <c r="AS16" s="96">
        <f>IFERROR(VLOOKUP(AR16,Tablas!$B$128:$C$129,2,0)," ")</f>
        <v>15</v>
      </c>
      <c r="AT16" s="106" t="s">
        <v>261</v>
      </c>
      <c r="AU16" s="96">
        <f>IFERROR(VLOOKUP(AT16,Tablas!$B$131:$C$132,2,0)," ")</f>
        <v>15</v>
      </c>
      <c r="AV16" s="106" t="s">
        <v>263</v>
      </c>
      <c r="AW16" s="96">
        <f>IFERROR(VLOOKUP(AV16,Tablas!$B$134:$C$136,2,0)," ")</f>
        <v>15</v>
      </c>
      <c r="AX16" s="96">
        <f t="shared" si="4"/>
        <v>105</v>
      </c>
      <c r="AY16" s="110" t="str">
        <f t="shared" si="5"/>
        <v>Fuerte</v>
      </c>
      <c r="AZ16" s="106" t="s">
        <v>274</v>
      </c>
      <c r="BA16" s="106" t="str">
        <f>IFERROR(VLOOKUP(AZ16,[3]Tablas!$A$141:$B$143,2,0)," ")</f>
        <v>Fuerte</v>
      </c>
      <c r="BB16" s="106" t="str">
        <f t="shared" si="13"/>
        <v>FuerteFuerte</v>
      </c>
      <c r="BC16" s="106" t="str">
        <f>IFERROR(VLOOKUP(BB16,[3]Tablas!$C$147:$D$155,2,0)," ")</f>
        <v>Fuerte</v>
      </c>
      <c r="BD16" s="106" t="str">
        <f>IFERROR(VLOOKUP(BC16,[3]Tablas!$D$147:$E$155,2,0)," ")</f>
        <v xml:space="preserve">No </v>
      </c>
      <c r="BE16" s="106" t="s">
        <v>337</v>
      </c>
      <c r="BF16" s="175"/>
      <c r="BG16" s="175"/>
      <c r="BH16" s="175"/>
      <c r="BI16" s="175"/>
      <c r="BJ16" s="175"/>
      <c r="BK16" s="175"/>
      <c r="BL16" s="198"/>
      <c r="BM16" s="178"/>
      <c r="BN16" s="178"/>
      <c r="BO16" s="178"/>
      <c r="BP16" s="178"/>
      <c r="BQ16" s="178"/>
      <c r="BR16" s="178"/>
      <c r="BS16" s="271"/>
      <c r="BT16" s="188"/>
    </row>
    <row r="17" spans="1:72" ht="92.4" customHeight="1">
      <c r="A17" s="277"/>
      <c r="B17" s="281"/>
      <c r="C17" s="284"/>
      <c r="D17" s="244"/>
      <c r="E17" s="244"/>
      <c r="F17" s="269"/>
      <c r="G17" s="178"/>
      <c r="H17" s="178"/>
      <c r="I17" s="175"/>
      <c r="J17" s="180"/>
      <c r="K17" s="180"/>
      <c r="L17" s="180"/>
      <c r="M17" s="180"/>
      <c r="N17" s="180"/>
      <c r="O17" s="180"/>
      <c r="P17" s="180"/>
      <c r="Q17" s="180"/>
      <c r="R17" s="180"/>
      <c r="S17" s="180"/>
      <c r="T17" s="180"/>
      <c r="U17" s="180"/>
      <c r="V17" s="180"/>
      <c r="W17" s="180"/>
      <c r="X17" s="180"/>
      <c r="Y17" s="180"/>
      <c r="Z17" s="180"/>
      <c r="AA17" s="180"/>
      <c r="AB17" s="180"/>
      <c r="AC17" s="180"/>
      <c r="AD17" s="251"/>
      <c r="AE17" s="251"/>
      <c r="AF17" s="211"/>
      <c r="AG17" s="175"/>
      <c r="AH17" s="75" t="s">
        <v>338</v>
      </c>
      <c r="AI17" s="106" t="s">
        <v>82</v>
      </c>
      <c r="AJ17" s="106" t="s">
        <v>250</v>
      </c>
      <c r="AK17" s="96">
        <f>IFERROR(VLOOKUP(AJ17,Tablas!$B$115:$C$116,2,0)," ")</f>
        <v>15</v>
      </c>
      <c r="AL17" s="106" t="s">
        <v>252</v>
      </c>
      <c r="AM17" s="96">
        <f>IFERROR(VLOOKUP(AL17,Tablas!$B$118:$C$119,2,0)," ")</f>
        <v>15</v>
      </c>
      <c r="AN17" s="106" t="s">
        <v>254</v>
      </c>
      <c r="AO17" s="96">
        <f>IFERROR(VLOOKUP(AN17,Tablas!$B$121:$C$122,2,0)," ")</f>
        <v>15</v>
      </c>
      <c r="AP17" s="136" t="s">
        <v>256</v>
      </c>
      <c r="AQ17" s="96">
        <f>IFERROR(VLOOKUP(AP17,Tablas!$B$124:$C$126,2,0)," ")</f>
        <v>15</v>
      </c>
      <c r="AR17" s="106" t="s">
        <v>259</v>
      </c>
      <c r="AS17" s="96">
        <f>IFERROR(VLOOKUP(AR17,Tablas!$B$128:$C$129,2,0)," ")</f>
        <v>15</v>
      </c>
      <c r="AT17" s="106" t="s">
        <v>261</v>
      </c>
      <c r="AU17" s="96">
        <f>IFERROR(VLOOKUP(AT17,Tablas!$B$131:$C$132,2,0)," ")</f>
        <v>15</v>
      </c>
      <c r="AV17" s="106" t="s">
        <v>263</v>
      </c>
      <c r="AW17" s="96">
        <f>IFERROR(VLOOKUP(AV17,Tablas!$B$134:$C$136,2,0)," ")</f>
        <v>15</v>
      </c>
      <c r="AX17" s="96">
        <f t="shared" si="4"/>
        <v>105</v>
      </c>
      <c r="AY17" s="110" t="str">
        <f t="shared" si="5"/>
        <v>Fuerte</v>
      </c>
      <c r="AZ17" s="106" t="s">
        <v>274</v>
      </c>
      <c r="BA17" s="106" t="str">
        <f>IFERROR(VLOOKUP(AZ17,[3]Tablas!$A$141:$B$143,2,0)," ")</f>
        <v>Fuerte</v>
      </c>
      <c r="BB17" s="106" t="str">
        <f t="shared" si="13"/>
        <v>FuerteFuerte</v>
      </c>
      <c r="BC17" s="106" t="str">
        <f>IFERROR(VLOOKUP(BB17,[3]Tablas!$C$147:$D$155,2,0)," ")</f>
        <v>Fuerte</v>
      </c>
      <c r="BD17" s="106" t="str">
        <f>IFERROR(VLOOKUP(BC17,[3]Tablas!$D$147:$E$155,2,0)," ")</f>
        <v xml:space="preserve">No </v>
      </c>
      <c r="BE17" s="106" t="s">
        <v>339</v>
      </c>
      <c r="BF17" s="175"/>
      <c r="BG17" s="175"/>
      <c r="BH17" s="175"/>
      <c r="BI17" s="175"/>
      <c r="BJ17" s="175"/>
      <c r="BK17" s="175"/>
      <c r="BL17" s="198"/>
      <c r="BM17" s="178"/>
      <c r="BN17" s="178"/>
      <c r="BO17" s="178"/>
      <c r="BP17" s="178"/>
      <c r="BQ17" s="178"/>
      <c r="BR17" s="178"/>
      <c r="BS17" s="271"/>
      <c r="BT17" s="188"/>
    </row>
    <row r="18" spans="1:72" ht="108" customHeight="1">
      <c r="A18" s="277"/>
      <c r="B18" s="281"/>
      <c r="C18" s="284"/>
      <c r="D18" s="262">
        <v>8</v>
      </c>
      <c r="E18" s="269" t="s">
        <v>83</v>
      </c>
      <c r="F18" s="269" t="s">
        <v>67</v>
      </c>
      <c r="G18" s="178" t="s">
        <v>235</v>
      </c>
      <c r="H18" s="178" t="str">
        <f>IFERROR(VLOOKUP(G18,[2]Tablas!$A$15:$D$19,4,0)," ")</f>
        <v>El evento podrá ocurrir en algún momento</v>
      </c>
      <c r="I18" s="175" t="str">
        <f>IFERROR(VLOOKUP(G18,[2]Tablas!$A$15:$C$19,3,0)," ")</f>
        <v>Posible</v>
      </c>
      <c r="J18" s="180" t="str">
        <f>IFERROR(VLOOKUP(G18,[2]Tablas!$A$15:$B$19,2,0)," ")</f>
        <v>Posible</v>
      </c>
      <c r="K18" s="180" t="s">
        <v>50</v>
      </c>
      <c r="L18" s="180" t="s">
        <v>50</v>
      </c>
      <c r="M18" s="180" t="s">
        <v>50</v>
      </c>
      <c r="N18" s="180" t="s">
        <v>50</v>
      </c>
      <c r="O18" s="180" t="s">
        <v>50</v>
      </c>
      <c r="P18" s="180" t="s">
        <v>50</v>
      </c>
      <c r="Q18" s="180" t="s">
        <v>50</v>
      </c>
      <c r="R18" s="180"/>
      <c r="S18" s="180"/>
      <c r="T18" s="180" t="s">
        <v>50</v>
      </c>
      <c r="U18" s="180" t="s">
        <v>50</v>
      </c>
      <c r="V18" s="180" t="s">
        <v>50</v>
      </c>
      <c r="W18" s="180" t="s">
        <v>50</v>
      </c>
      <c r="X18" s="180" t="s">
        <v>50</v>
      </c>
      <c r="Y18" s="180" t="s">
        <v>50</v>
      </c>
      <c r="Z18" s="180"/>
      <c r="AA18" s="180" t="s">
        <v>50</v>
      </c>
      <c r="AB18" s="180" t="s">
        <v>50</v>
      </c>
      <c r="AC18" s="180"/>
      <c r="AD18" s="251">
        <f>COUNTIF(K18:AC19,"X")</f>
        <v>15</v>
      </c>
      <c r="AE18" s="193" t="str">
        <f>IF(AD18=0," ",IF(AD18&lt;6,"Moderado",IF(AD18&lt;12,"Mayor",IF(AD18&lt;20,"Catastrófico"))))</f>
        <v>Catastrófico</v>
      </c>
      <c r="AF18" s="211" t="str">
        <f>CONCATENATE(I18,AE18)</f>
        <v>PosibleCatastrófico</v>
      </c>
      <c r="AG18" s="175" t="str">
        <f>IFERROR(VLOOKUP(AF18,[2]Tablas!$C$159:$D$173,2,0)," ")</f>
        <v>Extremo</v>
      </c>
      <c r="AH18" s="106" t="s">
        <v>340</v>
      </c>
      <c r="AI18" s="106" t="s">
        <v>84</v>
      </c>
      <c r="AJ18" s="106" t="s">
        <v>250</v>
      </c>
      <c r="AK18" s="96">
        <f>IFERROR(VLOOKUP(AJ18,Tablas!$B$115:$C$116,2,0)," ")</f>
        <v>15</v>
      </c>
      <c r="AL18" s="106" t="s">
        <v>252</v>
      </c>
      <c r="AM18" s="96">
        <f>IFERROR(VLOOKUP(AL18,Tablas!$B$118:$C$119,2,0)," ")</f>
        <v>15</v>
      </c>
      <c r="AN18" s="106" t="s">
        <v>254</v>
      </c>
      <c r="AO18" s="96">
        <f>IFERROR(VLOOKUP(AN18,Tablas!$B$121:$C$122,2,0)," ")</f>
        <v>15</v>
      </c>
      <c r="AP18" s="136" t="s">
        <v>256</v>
      </c>
      <c r="AQ18" s="96">
        <f>IFERROR(VLOOKUP(AP18,Tablas!$B$124:$C$126,2,0)," ")</f>
        <v>15</v>
      </c>
      <c r="AR18" s="106" t="s">
        <v>259</v>
      </c>
      <c r="AS18" s="96">
        <f>IFERROR(VLOOKUP(AR18,Tablas!$B$128:$C$129,2,0)," ")</f>
        <v>15</v>
      </c>
      <c r="AT18" s="106" t="s">
        <v>261</v>
      </c>
      <c r="AU18" s="96">
        <f>IFERROR(VLOOKUP(AT18,Tablas!$B$131:$C$132,2,0)," ")</f>
        <v>15</v>
      </c>
      <c r="AV18" s="106" t="s">
        <v>263</v>
      </c>
      <c r="AW18" s="96">
        <f>IFERROR(VLOOKUP(AV18,Tablas!$B$134:$C$136,2,0)," ")</f>
        <v>15</v>
      </c>
      <c r="AX18" s="96">
        <f t="shared" si="4"/>
        <v>105</v>
      </c>
      <c r="AY18" s="110" t="str">
        <f t="shared" si="5"/>
        <v>Fuerte</v>
      </c>
      <c r="AZ18" s="106" t="s">
        <v>274</v>
      </c>
      <c r="BA18" s="106" t="str">
        <f>IFERROR(VLOOKUP(AZ18,[2]Tablas!$A$141:$B$143,2,0)," ")</f>
        <v>Fuerte</v>
      </c>
      <c r="BB18" s="106" t="str">
        <f t="shared" ref="BB18:BB19" si="14">CONCATENATE(AY18,BA18)</f>
        <v>FuerteFuerte</v>
      </c>
      <c r="BC18" s="106" t="str">
        <f>IFERROR(VLOOKUP(BB18,[2]Tablas!$C$147:$D$155,2,0)," ")</f>
        <v>Fuerte</v>
      </c>
      <c r="BD18" s="106" t="str">
        <f>IFERROR(VLOOKUP(BC18,[2]Tablas!$D$147:$E$155,2,0)," ")</f>
        <v xml:space="preserve">No </v>
      </c>
      <c r="BE18" s="106" t="s">
        <v>341</v>
      </c>
      <c r="BF18" s="175">
        <f>SUM(AX18:AX19)/2</f>
        <v>105</v>
      </c>
      <c r="BG18" s="175" t="str">
        <f>IF(BF18=0," ",IF(BF18&lt;50,"Débil",IF(BF18&lt;99,"Moderado",IF(BF18&gt;100,"Fuerte"))))</f>
        <v>Fuerte</v>
      </c>
      <c r="BH18" s="175" t="str">
        <f>CONCATENATE(I18,BG18)</f>
        <v>PosibleFuerte</v>
      </c>
      <c r="BI18" s="175" t="str">
        <f>IFERROR(VLOOKUP(BH18,[2]Tablas!$H$186:$I$200,2,0)," ")</f>
        <v>Rara vez</v>
      </c>
      <c r="BJ18" s="175" t="str">
        <f>CONCATENATE(BI18,AE18)</f>
        <v>Rara vezCatastrófico</v>
      </c>
      <c r="BK18" s="175" t="str">
        <f>IFERROR(VLOOKUP(BJ18,[2]Tablas!$C$159:$D$173,2,0)," ")</f>
        <v>Extremo</v>
      </c>
      <c r="BL18" s="175" t="s">
        <v>56</v>
      </c>
      <c r="BM18" s="178" t="s">
        <v>341</v>
      </c>
      <c r="BN18" s="178" t="s">
        <v>333</v>
      </c>
      <c r="BO18" s="214">
        <v>44562</v>
      </c>
      <c r="BP18" s="215">
        <v>44926</v>
      </c>
      <c r="BQ18" s="178" t="s">
        <v>353</v>
      </c>
      <c r="BR18" s="178"/>
      <c r="BS18" s="271"/>
      <c r="BT18" s="188"/>
    </row>
    <row r="19" spans="1:72" ht="116.4" customHeight="1" thickBot="1">
      <c r="A19" s="278"/>
      <c r="B19" s="282"/>
      <c r="C19" s="285"/>
      <c r="D19" s="217"/>
      <c r="E19" s="279"/>
      <c r="F19" s="279"/>
      <c r="G19" s="213"/>
      <c r="H19" s="213"/>
      <c r="I19" s="176"/>
      <c r="J19" s="181"/>
      <c r="K19" s="181"/>
      <c r="L19" s="181"/>
      <c r="M19" s="181"/>
      <c r="N19" s="181"/>
      <c r="O19" s="181"/>
      <c r="P19" s="181"/>
      <c r="Q19" s="181"/>
      <c r="R19" s="181"/>
      <c r="S19" s="181"/>
      <c r="T19" s="181"/>
      <c r="U19" s="181"/>
      <c r="V19" s="181"/>
      <c r="W19" s="181"/>
      <c r="X19" s="181"/>
      <c r="Y19" s="181"/>
      <c r="Z19" s="181"/>
      <c r="AA19" s="181"/>
      <c r="AB19" s="181"/>
      <c r="AC19" s="181"/>
      <c r="AD19" s="181"/>
      <c r="AE19" s="181"/>
      <c r="AF19" s="212"/>
      <c r="AG19" s="176"/>
      <c r="AH19" s="76" t="s">
        <v>342</v>
      </c>
      <c r="AI19" s="109" t="s">
        <v>85</v>
      </c>
      <c r="AJ19" s="109" t="s">
        <v>250</v>
      </c>
      <c r="AK19" s="48">
        <f>IFERROR(VLOOKUP(AJ19,Tablas!$B$115:$C$116,2,0)," ")</f>
        <v>15</v>
      </c>
      <c r="AL19" s="109" t="s">
        <v>252</v>
      </c>
      <c r="AM19" s="48">
        <f>IFERROR(VLOOKUP(AL19,Tablas!$B$118:$C$119,2,0)," ")</f>
        <v>15</v>
      </c>
      <c r="AN19" s="109" t="s">
        <v>254</v>
      </c>
      <c r="AO19" s="48">
        <f>IFERROR(VLOOKUP(AN19,Tablas!$B$121:$C$122,2,0)," ")</f>
        <v>15</v>
      </c>
      <c r="AP19" s="65" t="s">
        <v>256</v>
      </c>
      <c r="AQ19" s="48">
        <f>IFERROR(VLOOKUP(AP19,Tablas!$B$124:$C$126,2,0)," ")</f>
        <v>15</v>
      </c>
      <c r="AR19" s="109" t="s">
        <v>259</v>
      </c>
      <c r="AS19" s="48">
        <f>IFERROR(VLOOKUP(AR19,Tablas!$B$128:$C$129,2,0)," ")</f>
        <v>15</v>
      </c>
      <c r="AT19" s="109" t="s">
        <v>261</v>
      </c>
      <c r="AU19" s="48">
        <f>IFERROR(VLOOKUP(AT19,Tablas!$B$131:$C$132,2,0)," ")</f>
        <v>15</v>
      </c>
      <c r="AV19" s="109" t="s">
        <v>263</v>
      </c>
      <c r="AW19" s="48">
        <f>IFERROR(VLOOKUP(AV19,Tablas!$B$134:$C$136,2,0)," ")</f>
        <v>15</v>
      </c>
      <c r="AX19" s="48">
        <f t="shared" si="4"/>
        <v>105</v>
      </c>
      <c r="AY19" s="51" t="str">
        <f t="shared" si="5"/>
        <v>Fuerte</v>
      </c>
      <c r="AZ19" s="109" t="s">
        <v>274</v>
      </c>
      <c r="BA19" s="109" t="str">
        <f>IFERROR(VLOOKUP(AZ19,[2]Tablas!$A$141:$B$143,2,0)," ")</f>
        <v>Fuerte</v>
      </c>
      <c r="BB19" s="109" t="str">
        <f t="shared" si="14"/>
        <v>FuerteFuerte</v>
      </c>
      <c r="BC19" s="109" t="str">
        <f>IFERROR(VLOOKUP(BB19,[2]Tablas!$C$147:$D$155,2,0)," ")</f>
        <v>Fuerte</v>
      </c>
      <c r="BD19" s="109" t="str">
        <f>IFERROR(VLOOKUP(BC19,[2]Tablas!$D$147:$E$155,2,0)," ")</f>
        <v xml:space="preserve">No </v>
      </c>
      <c r="BE19" s="109" t="s">
        <v>343</v>
      </c>
      <c r="BF19" s="176"/>
      <c r="BG19" s="176"/>
      <c r="BH19" s="176"/>
      <c r="BI19" s="176"/>
      <c r="BJ19" s="176"/>
      <c r="BK19" s="176"/>
      <c r="BL19" s="176"/>
      <c r="BM19" s="213"/>
      <c r="BN19" s="213"/>
      <c r="BO19" s="213"/>
      <c r="BP19" s="213"/>
      <c r="BQ19" s="213"/>
      <c r="BR19" s="213"/>
      <c r="BS19" s="272"/>
      <c r="BT19" s="189"/>
    </row>
    <row r="20" spans="1:72" ht="139.19999999999999" customHeight="1">
      <c r="A20" s="274" t="s">
        <v>86</v>
      </c>
      <c r="B20" s="206" t="s">
        <v>87</v>
      </c>
      <c r="C20" s="206" t="s">
        <v>392</v>
      </c>
      <c r="D20" s="311">
        <v>9</v>
      </c>
      <c r="E20" s="206" t="s">
        <v>393</v>
      </c>
      <c r="F20" s="197" t="s">
        <v>67</v>
      </c>
      <c r="G20" s="197" t="s">
        <v>235</v>
      </c>
      <c r="H20" s="197" t="s">
        <v>240</v>
      </c>
      <c r="I20" s="191" t="str">
        <f>IFERROR(VLOOKUP(G20,[4]Tablas!$A$15:$C$19,3,0)," ")</f>
        <v>Posible</v>
      </c>
      <c r="J20" s="190" t="str">
        <f>IFERROR(VLOOKUP(G20,[4]Tablas!$A$15:$B$19,2,0)," ")</f>
        <v>Posible</v>
      </c>
      <c r="K20" s="190" t="s">
        <v>50</v>
      </c>
      <c r="L20" s="190" t="s">
        <v>50</v>
      </c>
      <c r="M20" s="190" t="s">
        <v>50</v>
      </c>
      <c r="N20" s="190" t="s">
        <v>50</v>
      </c>
      <c r="O20" s="190" t="s">
        <v>50</v>
      </c>
      <c r="P20" s="190" t="s">
        <v>50</v>
      </c>
      <c r="Q20" s="190" t="s">
        <v>50</v>
      </c>
      <c r="R20" s="190" t="s">
        <v>50</v>
      </c>
      <c r="S20" s="190" t="s">
        <v>50</v>
      </c>
      <c r="T20" s="190" t="s">
        <v>50</v>
      </c>
      <c r="U20" s="190" t="s">
        <v>50</v>
      </c>
      <c r="V20" s="190" t="s">
        <v>50</v>
      </c>
      <c r="W20" s="315"/>
      <c r="X20" s="315"/>
      <c r="Y20" s="190" t="s">
        <v>50</v>
      </c>
      <c r="Z20" s="190"/>
      <c r="AA20" s="190"/>
      <c r="AB20" s="190"/>
      <c r="AC20" s="315"/>
      <c r="AD20" s="316">
        <f>COUNTIF(K20:AC22,"X")</f>
        <v>13</v>
      </c>
      <c r="AE20" s="191" t="str">
        <f>IF(AD20=0," ",IF(AD20&lt;6,"Moderado",IF(AD20&lt;12,"Mayor",IF(AD20&lt;20,"Catastrófico"))))</f>
        <v>Catastrófico</v>
      </c>
      <c r="AF20" s="190" t="str">
        <f>CONCATENATE(I20,AE20)</f>
        <v>PosibleCatastrófico</v>
      </c>
      <c r="AG20" s="191" t="str">
        <f>IFERROR(VLOOKUP(AF20,[4]Tablas!$C$159:$D$173,2,0)," ")</f>
        <v>Extremo</v>
      </c>
      <c r="AH20" s="317" t="s">
        <v>316</v>
      </c>
      <c r="AI20" s="318" t="s">
        <v>406</v>
      </c>
      <c r="AJ20" s="114" t="s">
        <v>250</v>
      </c>
      <c r="AK20" s="112">
        <f>IFERROR(VLOOKUP(AJ20,Tablas!$B$115:$C$116,2,0)," ")</f>
        <v>15</v>
      </c>
      <c r="AL20" s="114" t="s">
        <v>252</v>
      </c>
      <c r="AM20" s="112">
        <f>IFERROR(VLOOKUP(AL20,Tablas!$B$118:$C$119,2,0)," ")</f>
        <v>15</v>
      </c>
      <c r="AN20" s="114" t="s">
        <v>254</v>
      </c>
      <c r="AO20" s="112">
        <f>IFERROR(VLOOKUP(AN20,Tablas!$B$121:$C$122,2,0)," ")</f>
        <v>15</v>
      </c>
      <c r="AP20" s="114" t="s">
        <v>256</v>
      </c>
      <c r="AQ20" s="112">
        <f>IFERROR(VLOOKUP(AP20,Tablas!$B$124:$C$126,2,0)," ")</f>
        <v>15</v>
      </c>
      <c r="AR20" s="114" t="s">
        <v>259</v>
      </c>
      <c r="AS20" s="112">
        <f>IFERROR(VLOOKUP(AR20,Tablas!$B$128:$C$129,2,0)," ")</f>
        <v>15</v>
      </c>
      <c r="AT20" s="114" t="s">
        <v>261</v>
      </c>
      <c r="AU20" s="112">
        <f>IFERROR(VLOOKUP(AT20,Tablas!$B$131:$C$132,2,0)," ")</f>
        <v>15</v>
      </c>
      <c r="AV20" s="114" t="s">
        <v>263</v>
      </c>
      <c r="AW20" s="112">
        <f>IFERROR(VLOOKUP(AV20,Tablas!$B$134:$C$136,2,0)," ")</f>
        <v>15</v>
      </c>
      <c r="AX20" s="112">
        <f t="shared" si="4"/>
        <v>105</v>
      </c>
      <c r="AY20" s="103" t="str">
        <f t="shared" si="5"/>
        <v>Fuerte</v>
      </c>
      <c r="AZ20" s="114" t="s">
        <v>274</v>
      </c>
      <c r="BA20" s="111" t="str">
        <f>IFERROR(VLOOKUP(AZ20,[4]Tablas!$A$141:$B$143,2,0)," ")</f>
        <v>Fuerte</v>
      </c>
      <c r="BB20" s="112" t="str">
        <f t="shared" ref="BB20:BB24" si="15">CONCATENATE(AY20,BA20)</f>
        <v>FuerteFuerte</v>
      </c>
      <c r="BC20" s="103" t="str">
        <f>IFERROR(VLOOKUP(BB20,[5]Tablas!$C$147:$D$155,2,0)," ")</f>
        <v>Fuerte</v>
      </c>
      <c r="BD20" s="103" t="str">
        <f>IFERROR(VLOOKUP(BC20,[5]Tablas!$D$147:$E$155,2,0)," ")</f>
        <v xml:space="preserve">No </v>
      </c>
      <c r="BE20" s="103"/>
      <c r="BF20" s="114">
        <f>SUM(AX20+AX22)/2</f>
        <v>102.5</v>
      </c>
      <c r="BG20" s="103" t="str">
        <f>IF(BF20=0," ",IF(BF20&lt;50,"Débil",IF(BF20&lt;99,"Moderado",IF(BF20&gt;100,"Fuerte"))))</f>
        <v>Fuerte</v>
      </c>
      <c r="BH20" s="103" t="str">
        <f t="shared" ref="BH20:BH24" si="16">CONCATENATE(I20,BG20)</f>
        <v>PosibleFuerte</v>
      </c>
      <c r="BI20" s="191" t="str">
        <f>IFERROR(VLOOKUP(BH20,[5]Tablas!$H$186:$I$200,2,0)," ")</f>
        <v>Rara vez</v>
      </c>
      <c r="BJ20" s="197" t="str">
        <f>CONCATENATE(BI20,AE20)</f>
        <v>Rara vezCatastrófico</v>
      </c>
      <c r="BK20" s="191" t="s">
        <v>208</v>
      </c>
      <c r="BL20" s="197" t="s">
        <v>56</v>
      </c>
      <c r="BM20" s="319" t="s">
        <v>394</v>
      </c>
      <c r="BN20" s="320" t="s">
        <v>317</v>
      </c>
      <c r="BO20" s="321">
        <v>45017</v>
      </c>
      <c r="BP20" s="321">
        <v>45291</v>
      </c>
      <c r="BQ20" s="197"/>
      <c r="BR20" s="322" t="s">
        <v>310</v>
      </c>
      <c r="BS20" s="323"/>
      <c r="BT20" s="314"/>
    </row>
    <row r="21" spans="1:72" ht="195" customHeight="1">
      <c r="A21" s="263"/>
      <c r="B21" s="173"/>
      <c r="C21" s="173"/>
      <c r="D21" s="262"/>
      <c r="E21" s="173"/>
      <c r="F21" s="173"/>
      <c r="G21" s="173"/>
      <c r="H21" s="173"/>
      <c r="I21" s="186"/>
      <c r="J21" s="184"/>
      <c r="K21" s="184"/>
      <c r="L21" s="184"/>
      <c r="M21" s="184"/>
      <c r="N21" s="184"/>
      <c r="O21" s="184"/>
      <c r="P21" s="184"/>
      <c r="Q21" s="184"/>
      <c r="R21" s="184"/>
      <c r="S21" s="184"/>
      <c r="T21" s="184"/>
      <c r="U21" s="184"/>
      <c r="V21" s="184"/>
      <c r="W21" s="259"/>
      <c r="X21" s="259"/>
      <c r="Y21" s="184"/>
      <c r="Z21" s="184"/>
      <c r="AA21" s="184"/>
      <c r="AB21" s="184"/>
      <c r="AC21" s="259"/>
      <c r="AD21" s="261"/>
      <c r="AE21" s="186"/>
      <c r="AF21" s="184"/>
      <c r="AG21" s="186"/>
      <c r="AH21" s="303" t="s">
        <v>318</v>
      </c>
      <c r="AI21" s="302" t="s">
        <v>407</v>
      </c>
      <c r="AJ21" s="119" t="s">
        <v>250</v>
      </c>
      <c r="AK21" s="115">
        <f>IFERROR(VLOOKUP(AJ21,Tablas!$B$115:$C$116,2,0)," ")</f>
        <v>15</v>
      </c>
      <c r="AL21" s="119" t="s">
        <v>252</v>
      </c>
      <c r="AM21" s="115">
        <f>IFERROR(VLOOKUP(AL21,Tablas!$B$118:$C$119,2,0)," ")</f>
        <v>15</v>
      </c>
      <c r="AN21" s="119" t="s">
        <v>254</v>
      </c>
      <c r="AO21" s="115">
        <f>IFERROR(VLOOKUP(AN21,Tablas!$B$121:$C$122,2,0)," ")</f>
        <v>15</v>
      </c>
      <c r="AP21" s="119" t="s">
        <v>256</v>
      </c>
      <c r="AQ21" s="115">
        <f>IFERROR(VLOOKUP(AP21,Tablas!$B$124:$C$126,2,0)," ")</f>
        <v>15</v>
      </c>
      <c r="AR21" s="117" t="s">
        <v>259</v>
      </c>
      <c r="AS21" s="115">
        <f>IFERROR(VLOOKUP(AR21,Tablas!$B$128:$C$129,2,0)," ")</f>
        <v>15</v>
      </c>
      <c r="AT21" s="119" t="s">
        <v>261</v>
      </c>
      <c r="AU21" s="115">
        <f>IFERROR(VLOOKUP(AT21,Tablas!$B$131:$C$132,2,0)," ")</f>
        <v>15</v>
      </c>
      <c r="AV21" s="119" t="s">
        <v>263</v>
      </c>
      <c r="AW21" s="115">
        <f>IFERROR(VLOOKUP(AV21,Tablas!$B$134:$C$136,2,0)," ")</f>
        <v>15</v>
      </c>
      <c r="AX21" s="115">
        <f t="shared" si="4"/>
        <v>105</v>
      </c>
      <c r="AY21" s="113" t="str">
        <f t="shared" si="5"/>
        <v>Fuerte</v>
      </c>
      <c r="AZ21" s="117" t="s">
        <v>274</v>
      </c>
      <c r="BA21" s="116" t="str">
        <f>IFERROR(VLOOKUP(AZ21,[4]Tablas!$A$141:$B$143,2,0)," ")</f>
        <v>Fuerte</v>
      </c>
      <c r="BB21" s="115" t="str">
        <f t="shared" ref="BB21" si="17">CONCATENATE(AY21,BA21)</f>
        <v>FuerteFuerte</v>
      </c>
      <c r="BC21" s="113" t="str">
        <f>IFERROR(VLOOKUP(BB21,[5]Tablas!$C$147:$D$155,2,0)," ")</f>
        <v>Fuerte</v>
      </c>
      <c r="BD21" s="113" t="str">
        <f>IFERROR(VLOOKUP(BC21,[5]Tablas!$D$147:$E$155,2,0)," ")</f>
        <v xml:space="preserve">No </v>
      </c>
      <c r="BE21" s="113"/>
      <c r="BF21" s="117">
        <f>SUM(AX21+AX23)/2</f>
        <v>102.5</v>
      </c>
      <c r="BG21" s="113" t="str">
        <f>IF(BF21=0," ",IF(BF21&lt;50,"Débil",IF(BF21&lt;99,"Moderado",IF(BF21&gt;100,"Fuerte"))))</f>
        <v>Fuerte</v>
      </c>
      <c r="BH21" s="113"/>
      <c r="BI21" s="186"/>
      <c r="BJ21" s="198"/>
      <c r="BK21" s="186"/>
      <c r="BL21" s="198"/>
      <c r="BM21" s="305"/>
      <c r="BN21" s="305"/>
      <c r="BO21" s="305"/>
      <c r="BP21" s="305"/>
      <c r="BQ21" s="173"/>
      <c r="BR21" s="173"/>
      <c r="BS21" s="131"/>
      <c r="BT21" s="182"/>
    </row>
    <row r="22" spans="1:72" ht="133.80000000000001" customHeight="1">
      <c r="A22" s="264"/>
      <c r="B22" s="173"/>
      <c r="C22" s="173"/>
      <c r="D22" s="244"/>
      <c r="E22" s="173"/>
      <c r="F22" s="173"/>
      <c r="G22" s="173"/>
      <c r="H22" s="173"/>
      <c r="I22" s="186"/>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84"/>
      <c r="AG22" s="186"/>
      <c r="AH22" s="304"/>
      <c r="AI22" s="119" t="s">
        <v>408</v>
      </c>
      <c r="AJ22" s="119" t="s">
        <v>250</v>
      </c>
      <c r="AK22" s="115">
        <f>IFERROR(VLOOKUP(AJ22,Tablas!$B$115:$C$116,2,0)," ")</f>
        <v>15</v>
      </c>
      <c r="AL22" s="119" t="s">
        <v>252</v>
      </c>
      <c r="AM22" s="115">
        <f>IFERROR(VLOOKUP(AL22,Tablas!$B$118:$C$119,2,0)," ")</f>
        <v>15</v>
      </c>
      <c r="AN22" s="119" t="s">
        <v>254</v>
      </c>
      <c r="AO22" s="115">
        <f>IFERROR(VLOOKUP(AN22,Tablas!$B$121:$C$122,2,0)," ")</f>
        <v>15</v>
      </c>
      <c r="AP22" s="119" t="s">
        <v>257</v>
      </c>
      <c r="AQ22" s="115">
        <f>IFERROR(VLOOKUP(AP22,Tablas!$B$124:$C$126,2,0)," ")</f>
        <v>10</v>
      </c>
      <c r="AR22" s="117" t="s">
        <v>259</v>
      </c>
      <c r="AS22" s="115">
        <f>IFERROR(VLOOKUP(AR22,Tablas!$B$128:$C$129,2,0)," ")</f>
        <v>15</v>
      </c>
      <c r="AT22" s="119" t="s">
        <v>261</v>
      </c>
      <c r="AU22" s="115">
        <f>IFERROR(VLOOKUP(AT22,Tablas!$B$131:$C$132,2,0)," ")</f>
        <v>15</v>
      </c>
      <c r="AV22" s="119" t="s">
        <v>263</v>
      </c>
      <c r="AW22" s="115">
        <f>IFERROR(VLOOKUP(AV22,Tablas!$B$134:$C$136,2,0)," ")</f>
        <v>15</v>
      </c>
      <c r="AX22" s="115">
        <f t="shared" si="4"/>
        <v>100</v>
      </c>
      <c r="AY22" s="113" t="str">
        <f t="shared" si="5"/>
        <v>Fuerte</v>
      </c>
      <c r="AZ22" s="117" t="s">
        <v>274</v>
      </c>
      <c r="BA22" s="116" t="str">
        <f>IFERROR(VLOOKUP(AZ22,[4]Tablas!$A$141:$B$143,2,0)," ")</f>
        <v>Fuerte</v>
      </c>
      <c r="BB22" s="115" t="str">
        <f t="shared" si="15"/>
        <v>FuerteFuerte</v>
      </c>
      <c r="BC22" s="113" t="str">
        <f>IFERROR(VLOOKUP(BB22,[5]Tablas!$C$147:$D$155,2,0)," ")</f>
        <v>Fuerte</v>
      </c>
      <c r="BD22" s="113" t="str">
        <f>IFERROR(VLOOKUP(BC22,[5]Tablas!$D$147:$E$155,2,0)," ")</f>
        <v xml:space="preserve">No </v>
      </c>
      <c r="BE22" s="113"/>
      <c r="BF22" s="117">
        <f>SUM(AX22+AX23)/2</f>
        <v>100</v>
      </c>
      <c r="BG22" s="113" t="str">
        <f>IF(BF22=0," ",IF(BF22&lt;50,"Débil",IF(BF22&lt;99,"Moderado",IF(BF22&gt;=100,"Fuerte"))))</f>
        <v>Fuerte</v>
      </c>
      <c r="BH22" s="113" t="str">
        <f t="shared" si="16"/>
        <v>Fuerte</v>
      </c>
      <c r="BI22" s="186"/>
      <c r="BJ22" s="198"/>
      <c r="BK22" s="186"/>
      <c r="BL22" s="198"/>
      <c r="BM22" s="305"/>
      <c r="BN22" s="305"/>
      <c r="BO22" s="305"/>
      <c r="BP22" s="305"/>
      <c r="BQ22" s="173"/>
      <c r="BR22" s="173"/>
      <c r="BS22" s="132"/>
      <c r="BT22" s="182"/>
    </row>
    <row r="23" spans="1:72" ht="145.80000000000001" customHeight="1">
      <c r="A23" s="264"/>
      <c r="B23" s="198" t="s">
        <v>395</v>
      </c>
      <c r="C23" s="171" t="s">
        <v>396</v>
      </c>
      <c r="D23" s="186">
        <v>10</v>
      </c>
      <c r="E23" s="198" t="s">
        <v>397</v>
      </c>
      <c r="F23" s="198" t="s">
        <v>67</v>
      </c>
      <c r="G23" s="198" t="s">
        <v>234</v>
      </c>
      <c r="H23" s="198" t="s">
        <v>240</v>
      </c>
      <c r="I23" s="186" t="str">
        <f>IFERROR(VLOOKUP(G23,[4]Tablas!$A$15:$C$19,3,0)," ")</f>
        <v>Improbable</v>
      </c>
      <c r="J23" s="57" t="str">
        <f>IFERROR(VLOOKUP(G23,[4]Tablas!$A$15:$B$19,2,0)," ")</f>
        <v>Improbable</v>
      </c>
      <c r="K23" s="184" t="s">
        <v>50</v>
      </c>
      <c r="L23" s="184" t="s">
        <v>50</v>
      </c>
      <c r="M23" s="184" t="s">
        <v>50</v>
      </c>
      <c r="N23" s="184" t="s">
        <v>50</v>
      </c>
      <c r="O23" s="184" t="s">
        <v>50</v>
      </c>
      <c r="P23" s="184" t="s">
        <v>50</v>
      </c>
      <c r="Q23" s="184" t="s">
        <v>50</v>
      </c>
      <c r="R23" s="184"/>
      <c r="S23" s="184" t="s">
        <v>50</v>
      </c>
      <c r="T23" s="184"/>
      <c r="U23" s="184" t="s">
        <v>50</v>
      </c>
      <c r="V23" s="184" t="s">
        <v>50</v>
      </c>
      <c r="W23" s="184"/>
      <c r="X23" s="184"/>
      <c r="Y23" s="184" t="s">
        <v>50</v>
      </c>
      <c r="Z23" s="184"/>
      <c r="AA23" s="184"/>
      <c r="AB23" s="184"/>
      <c r="AC23" s="184"/>
      <c r="AD23" s="58">
        <f t="shared" ref="AD23" si="18">COUNTIF(K23:AC23,"X")</f>
        <v>11</v>
      </c>
      <c r="AE23" s="186" t="str">
        <f t="shared" ref="AE23" si="19">IF(AD23=0," ",IF(AD23&lt;6,"Moderado",IF(AD23&lt;12,"Mayor",IF(AD23&lt;20,"Catastrófico"))))</f>
        <v>Mayor</v>
      </c>
      <c r="AF23" s="57" t="str">
        <f t="shared" ref="AF23" si="20">CONCATENATE(I23,AE23)</f>
        <v>ImprobableMayor</v>
      </c>
      <c r="AG23" s="186" t="str">
        <f>IFERROR(VLOOKUP(AF23,[4]Tablas!$C$159:$D$173,2,0)," ")</f>
        <v>Moderado</v>
      </c>
      <c r="AH23" s="301" t="s">
        <v>319</v>
      </c>
      <c r="AI23" s="301" t="s">
        <v>409</v>
      </c>
      <c r="AJ23" s="117" t="s">
        <v>250</v>
      </c>
      <c r="AK23" s="115">
        <f>IFERROR(VLOOKUP(AJ23,Tablas!$B$115:$C$116,2,0)," ")</f>
        <v>15</v>
      </c>
      <c r="AL23" s="117" t="s">
        <v>252</v>
      </c>
      <c r="AM23" s="115">
        <f>IFERROR(VLOOKUP(AL23,Tablas!$B$118:$C$119,2,0)," ")</f>
        <v>15</v>
      </c>
      <c r="AN23" s="117" t="s">
        <v>254</v>
      </c>
      <c r="AO23" s="115">
        <f>IFERROR(VLOOKUP(AN23,Tablas!$B$121:$C$122,2,0)," ")</f>
        <v>15</v>
      </c>
      <c r="AP23" s="115" t="s">
        <v>257</v>
      </c>
      <c r="AQ23" s="115">
        <f>IFERROR(VLOOKUP(AP23,Tablas!$B$124:$C$126,2,0)," ")</f>
        <v>10</v>
      </c>
      <c r="AR23" s="117" t="s">
        <v>259</v>
      </c>
      <c r="AS23" s="115">
        <f>IFERROR(VLOOKUP(AR23,Tablas!$B$128:$C$129,2,0)," ")</f>
        <v>15</v>
      </c>
      <c r="AT23" s="117" t="s">
        <v>261</v>
      </c>
      <c r="AU23" s="115">
        <f>IFERROR(VLOOKUP(AT23,Tablas!$B$131:$C$132,2,0)," ")</f>
        <v>15</v>
      </c>
      <c r="AV23" s="117" t="s">
        <v>263</v>
      </c>
      <c r="AW23" s="115">
        <f>IFERROR(VLOOKUP(AV23,Tablas!$B$134:$C$136,2,0)," ")</f>
        <v>15</v>
      </c>
      <c r="AX23" s="115">
        <f t="shared" si="4"/>
        <v>100</v>
      </c>
      <c r="AY23" s="113" t="str">
        <f t="shared" si="5"/>
        <v>Fuerte</v>
      </c>
      <c r="AZ23" s="62" t="s">
        <v>274</v>
      </c>
      <c r="BA23" s="113" t="str">
        <f>IFERROR(VLOOKUP(AZ23,[4]Tablas!$A$141:$B$143,2,0)," ")</f>
        <v>Fuerte</v>
      </c>
      <c r="BB23" s="115" t="str">
        <f t="shared" si="15"/>
        <v>FuerteFuerte</v>
      </c>
      <c r="BC23" s="113" t="str">
        <f>IFERROR(VLOOKUP(BB23,[5]Tablas!$C$147:$D$155,2,0)," ")</f>
        <v>Fuerte</v>
      </c>
      <c r="BD23" s="113" t="str">
        <f>IFERROR(VLOOKUP(BC23,[5]Tablas!$D$147:$E$155,2,0)," ")</f>
        <v xml:space="preserve">No </v>
      </c>
      <c r="BE23" s="113"/>
      <c r="BF23" s="113">
        <f>+AX23</f>
        <v>100</v>
      </c>
      <c r="BG23" s="113" t="str">
        <f>IF(BF23=0," ",IF(BF23&lt;50,"Débil",IF(BF23&lt;99,"Moderado",IF(BF23&gt;=100,"Fuerte"))))</f>
        <v>Fuerte</v>
      </c>
      <c r="BH23" s="113" t="str">
        <f t="shared" si="16"/>
        <v>ImprobableFuerte</v>
      </c>
      <c r="BI23" s="186" t="str">
        <f>IFERROR(VLOOKUP(BH23,[5]Tablas!$H$186:$I$200,2,0)," ")</f>
        <v>Rara vez</v>
      </c>
      <c r="BJ23" s="186" t="str">
        <f t="shared" ref="BJ23" si="21">CONCATENATE(BI23,AE23)</f>
        <v>Rara vezMayor</v>
      </c>
      <c r="BK23" s="186" t="str">
        <f>IFERROR(VLOOKUP(BJ23,[5]Tablas!$C$159:$D$173,2,0)," ")</f>
        <v>Moderado</v>
      </c>
      <c r="BL23" s="198" t="s">
        <v>56</v>
      </c>
      <c r="BM23" s="301" t="s">
        <v>398</v>
      </c>
      <c r="BN23" s="301" t="s">
        <v>320</v>
      </c>
      <c r="BO23" s="306">
        <v>45138</v>
      </c>
      <c r="BP23" s="306">
        <v>45138</v>
      </c>
      <c r="BQ23" s="115"/>
      <c r="BR23" s="61" t="s">
        <v>310</v>
      </c>
      <c r="BS23" s="171"/>
      <c r="BT23" s="182"/>
    </row>
    <row r="24" spans="1:72" ht="183.6" customHeight="1">
      <c r="A24" s="264"/>
      <c r="B24" s="173"/>
      <c r="C24" s="173"/>
      <c r="D24" s="173"/>
      <c r="E24" s="173"/>
      <c r="F24" s="173"/>
      <c r="G24" s="173"/>
      <c r="H24" s="173"/>
      <c r="I24" s="186"/>
      <c r="J24" s="57"/>
      <c r="K24" s="173"/>
      <c r="L24" s="173"/>
      <c r="M24" s="173"/>
      <c r="N24" s="173"/>
      <c r="O24" s="173"/>
      <c r="P24" s="173"/>
      <c r="Q24" s="173"/>
      <c r="R24" s="173"/>
      <c r="S24" s="173"/>
      <c r="T24" s="173"/>
      <c r="U24" s="173"/>
      <c r="V24" s="173"/>
      <c r="W24" s="173"/>
      <c r="X24" s="173"/>
      <c r="Y24" s="173"/>
      <c r="Z24" s="173"/>
      <c r="AA24" s="173"/>
      <c r="AB24" s="173"/>
      <c r="AC24" s="173"/>
      <c r="AD24" s="58"/>
      <c r="AE24" s="186"/>
      <c r="AF24" s="57"/>
      <c r="AG24" s="186"/>
      <c r="AH24" s="301" t="s">
        <v>321</v>
      </c>
      <c r="AI24" s="301" t="s">
        <v>410</v>
      </c>
      <c r="AJ24" s="117" t="s">
        <v>250</v>
      </c>
      <c r="AK24" s="115">
        <f>IFERROR(VLOOKUP(AJ24,Tablas!$B$115:$C$116,2,0)," ")</f>
        <v>15</v>
      </c>
      <c r="AL24" s="117" t="s">
        <v>252</v>
      </c>
      <c r="AM24" s="115">
        <f>IFERROR(VLOOKUP(AL24,Tablas!$B$118:$C$119,2,0)," ")</f>
        <v>15</v>
      </c>
      <c r="AN24" s="117" t="s">
        <v>254</v>
      </c>
      <c r="AO24" s="115">
        <f>IFERROR(VLOOKUP(AN24,Tablas!$B$121:$C$122,2,0)," ")</f>
        <v>15</v>
      </c>
      <c r="AP24" s="136" t="s">
        <v>256</v>
      </c>
      <c r="AQ24" s="115">
        <f>IFERROR(VLOOKUP(AP24,Tablas!$B$124:$C$126,2,0)," ")</f>
        <v>15</v>
      </c>
      <c r="AR24" s="117" t="s">
        <v>259</v>
      </c>
      <c r="AS24" s="115">
        <f>IFERROR(VLOOKUP(AR24,Tablas!$B$128:$C$129,2,0)," ")</f>
        <v>15</v>
      </c>
      <c r="AT24" s="117" t="s">
        <v>261</v>
      </c>
      <c r="AU24" s="115">
        <f>IFERROR(VLOOKUP(AT24,Tablas!$B$131:$C$132,2,0)," ")</f>
        <v>15</v>
      </c>
      <c r="AV24" s="117" t="s">
        <v>263</v>
      </c>
      <c r="AW24" s="115">
        <f>IFERROR(VLOOKUP(AV24,Tablas!$B$134:$C$136,2,0)," ")</f>
        <v>15</v>
      </c>
      <c r="AX24" s="115">
        <f t="shared" si="4"/>
        <v>105</v>
      </c>
      <c r="AY24" s="113" t="str">
        <f t="shared" si="5"/>
        <v>Fuerte</v>
      </c>
      <c r="AZ24" s="62" t="s">
        <v>274</v>
      </c>
      <c r="BA24" s="113" t="str">
        <f>IFERROR(VLOOKUP(AZ24,[4]Tablas!$A$141:$B$143,2,0)," ")</f>
        <v>Fuerte</v>
      </c>
      <c r="BB24" s="115" t="str">
        <f t="shared" si="15"/>
        <v>FuerteFuerte</v>
      </c>
      <c r="BC24" s="113" t="str">
        <f>IFERROR(VLOOKUP(BB24,[5]Tablas!$C$147:$D$155,2,0)," ")</f>
        <v>Fuerte</v>
      </c>
      <c r="BD24" s="113" t="str">
        <f>IFERROR(VLOOKUP(BC24,[5]Tablas!$D$147:$E$155,2,0)," ")</f>
        <v xml:space="preserve">No </v>
      </c>
      <c r="BE24" s="113"/>
      <c r="BF24" s="113">
        <f>+AX24</f>
        <v>105</v>
      </c>
      <c r="BG24" s="113" t="str">
        <f>IF(BF24=0," ",IF(BF24&lt;50,"Débil",IF(BF24&lt;99,"Moderado",IF(BF24&gt;100,"Fuerte"))))</f>
        <v>Fuerte</v>
      </c>
      <c r="BH24" s="113" t="str">
        <f t="shared" si="16"/>
        <v>Fuerte</v>
      </c>
      <c r="BI24" s="186"/>
      <c r="BJ24" s="186"/>
      <c r="BK24" s="186"/>
      <c r="BL24" s="198"/>
      <c r="BM24" s="115" t="s">
        <v>399</v>
      </c>
      <c r="BN24" s="301" t="s">
        <v>320</v>
      </c>
      <c r="BO24" s="306">
        <v>45046</v>
      </c>
      <c r="BP24" s="306">
        <v>45046</v>
      </c>
      <c r="BQ24" s="115"/>
      <c r="BR24" s="61" t="s">
        <v>310</v>
      </c>
      <c r="BS24" s="185"/>
      <c r="BT24" s="183"/>
    </row>
    <row r="25" spans="1:72" ht="273.60000000000002" customHeight="1" thickBot="1">
      <c r="A25" s="265"/>
      <c r="B25" s="48" t="s">
        <v>400</v>
      </c>
      <c r="C25" s="324" t="s">
        <v>401</v>
      </c>
      <c r="D25" s="325">
        <v>11</v>
      </c>
      <c r="E25" s="324" t="s">
        <v>402</v>
      </c>
      <c r="F25" s="56" t="s">
        <v>67</v>
      </c>
      <c r="G25" s="56" t="s">
        <v>235</v>
      </c>
      <c r="H25" s="56" t="s">
        <v>240</v>
      </c>
      <c r="I25" s="68" t="s">
        <v>230</v>
      </c>
      <c r="J25" s="56" t="s">
        <v>230</v>
      </c>
      <c r="K25" s="56"/>
      <c r="L25" s="56"/>
      <c r="M25" s="56" t="s">
        <v>50</v>
      </c>
      <c r="N25" s="56" t="s">
        <v>50</v>
      </c>
      <c r="O25" s="56" t="s">
        <v>50</v>
      </c>
      <c r="P25" s="56"/>
      <c r="Q25" s="56" t="s">
        <v>50</v>
      </c>
      <c r="R25" s="56"/>
      <c r="S25" s="56"/>
      <c r="T25" s="56" t="s">
        <v>50</v>
      </c>
      <c r="U25" s="56" t="s">
        <v>50</v>
      </c>
      <c r="V25" s="56" t="s">
        <v>50</v>
      </c>
      <c r="W25" s="56" t="s">
        <v>50</v>
      </c>
      <c r="X25" s="56" t="s">
        <v>50</v>
      </c>
      <c r="Y25" s="56"/>
      <c r="Z25" s="56"/>
      <c r="AA25" s="56"/>
      <c r="AB25" s="56"/>
      <c r="AC25" s="56"/>
      <c r="AD25" s="56">
        <v>9</v>
      </c>
      <c r="AE25" s="69" t="s">
        <v>209</v>
      </c>
      <c r="AF25" s="56" t="s">
        <v>322</v>
      </c>
      <c r="AG25" s="70" t="s">
        <v>217</v>
      </c>
      <c r="AH25" s="324" t="s">
        <v>323</v>
      </c>
      <c r="AI25" s="326" t="s">
        <v>411</v>
      </c>
      <c r="AJ25" s="56" t="s">
        <v>250</v>
      </c>
      <c r="AK25" s="48">
        <f>IFERROR(VLOOKUP(AJ25,Tablas!$B$115:$C$116,2,0)," ")</f>
        <v>15</v>
      </c>
      <c r="AL25" s="56" t="s">
        <v>252</v>
      </c>
      <c r="AM25" s="48">
        <f>IFERROR(VLOOKUP(AL25,Tablas!$B$118:$C$119,2,0)," ")</f>
        <v>15</v>
      </c>
      <c r="AN25" s="56" t="s">
        <v>254</v>
      </c>
      <c r="AO25" s="48">
        <f>IFERROR(VLOOKUP(AN25,Tablas!$B$121:$C$122,2,0)," ")</f>
        <v>15</v>
      </c>
      <c r="AP25" s="65" t="s">
        <v>258</v>
      </c>
      <c r="AQ25" s="48">
        <f>IFERROR(VLOOKUP(AP25,Tablas!$B$124:$C$126,2,0)," ")</f>
        <v>0</v>
      </c>
      <c r="AR25" s="56" t="s">
        <v>259</v>
      </c>
      <c r="AS25" s="48">
        <f>IFERROR(VLOOKUP(AR25,Tablas!$B$128:$C$129,2,0)," ")</f>
        <v>15</v>
      </c>
      <c r="AT25" s="56" t="s">
        <v>261</v>
      </c>
      <c r="AU25" s="48">
        <f>IFERROR(VLOOKUP(AT25,Tablas!$B$131:$C$132,2,0)," ")</f>
        <v>15</v>
      </c>
      <c r="AV25" s="56" t="s">
        <v>263</v>
      </c>
      <c r="AW25" s="48">
        <f>IFERROR(VLOOKUP(AV25,Tablas!$B$134:$C$136,2,0)," ")</f>
        <v>15</v>
      </c>
      <c r="AX25" s="48">
        <f t="shared" si="4"/>
        <v>90</v>
      </c>
      <c r="AY25" s="51" t="str">
        <f t="shared" si="5"/>
        <v>Moderado</v>
      </c>
      <c r="AZ25" s="56" t="s">
        <v>274</v>
      </c>
      <c r="BA25" s="71" t="s">
        <v>275</v>
      </c>
      <c r="BB25" s="48" t="str">
        <f t="shared" ref="BB25" si="22">CONCATENATE(AY25,BA25)</f>
        <v>ModeradoFuerte</v>
      </c>
      <c r="BC25" s="51" t="str">
        <f>IFERROR(VLOOKUP(BB25,[5]Tablas!$C$147:$D$155,2,0)," ")</f>
        <v>Moderado</v>
      </c>
      <c r="BD25" s="51" t="str">
        <f>IFERROR(VLOOKUP(BC25,[5]Tablas!$D$147:$E$155,2,0)," ")</f>
        <v>Sí</v>
      </c>
      <c r="BE25" s="48" t="s">
        <v>274</v>
      </c>
      <c r="BF25" s="72">
        <v>90</v>
      </c>
      <c r="BG25" s="69" t="s">
        <v>208</v>
      </c>
      <c r="BH25" s="51" t="str">
        <f t="shared" ref="BH25" si="23">CONCATENATE(I25,BG25)</f>
        <v>PosibleModerado</v>
      </c>
      <c r="BI25" s="51" t="str">
        <f>IFERROR(VLOOKUP(BH25,[5]Tablas!$H$186:$I$200,2,0)," ")</f>
        <v>Improbable</v>
      </c>
      <c r="BJ25" s="73" t="s">
        <v>324</v>
      </c>
      <c r="BK25" s="51" t="str">
        <f>IFERROR(VLOOKUP(BJ25,[5]Tablas!$C$159:$D$173,2,0)," ")</f>
        <v>Moderado</v>
      </c>
      <c r="BL25" s="56" t="s">
        <v>56</v>
      </c>
      <c r="BM25" s="324" t="s">
        <v>412</v>
      </c>
      <c r="BN25" s="324" t="s">
        <v>325</v>
      </c>
      <c r="BO25" s="327">
        <v>44927</v>
      </c>
      <c r="BP25" s="327">
        <v>45290</v>
      </c>
      <c r="BQ25" s="328"/>
      <c r="BR25" s="329" t="s">
        <v>310</v>
      </c>
      <c r="BS25" s="48"/>
      <c r="BT25" s="95"/>
    </row>
    <row r="26" spans="1:72" ht="216.6" customHeight="1">
      <c r="A26" s="274" t="s">
        <v>89</v>
      </c>
      <c r="B26" s="275" t="s">
        <v>344</v>
      </c>
      <c r="C26" s="307" t="s">
        <v>383</v>
      </c>
      <c r="D26" s="308">
        <v>12</v>
      </c>
      <c r="E26" s="307" t="s">
        <v>90</v>
      </c>
      <c r="F26" s="206" t="s">
        <v>67</v>
      </c>
      <c r="G26" s="197" t="s">
        <v>234</v>
      </c>
      <c r="H26" s="197" t="str">
        <f>IFERROR(VLOOKUP(G26,Tablas!$A$15:$D$19,4,0)," ")</f>
        <v>El evento puede ocurrir en algún momento</v>
      </c>
      <c r="I26" s="191" t="str">
        <f>IFERROR(VLOOKUP(G26,Tablas!$A$15:$C$19,3,0)," ")</f>
        <v>Improbable</v>
      </c>
      <c r="J26" s="309" t="str">
        <f>IFERROR(VLOOKUP(G26,Tablas!$A$15:$B$19,2,0)," ")</f>
        <v>Improbable</v>
      </c>
      <c r="K26" s="309" t="s">
        <v>49</v>
      </c>
      <c r="L26" s="309"/>
      <c r="M26" s="309"/>
      <c r="N26" s="309"/>
      <c r="O26" s="309" t="s">
        <v>49</v>
      </c>
      <c r="P26" s="309"/>
      <c r="Q26" s="309"/>
      <c r="R26" s="309"/>
      <c r="S26" s="309" t="s">
        <v>49</v>
      </c>
      <c r="T26" s="309" t="s">
        <v>49</v>
      </c>
      <c r="U26" s="309" t="s">
        <v>49</v>
      </c>
      <c r="V26" s="309" t="s">
        <v>49</v>
      </c>
      <c r="W26" s="309" t="s">
        <v>49</v>
      </c>
      <c r="X26" s="309" t="s">
        <v>49</v>
      </c>
      <c r="Y26" s="309"/>
      <c r="Z26" s="309"/>
      <c r="AA26" s="309"/>
      <c r="AB26" s="309"/>
      <c r="AC26" s="309"/>
      <c r="AD26" s="310">
        <f>COUNTIF(K26:AC27,"X")</f>
        <v>8</v>
      </c>
      <c r="AE26" s="311" t="str">
        <f t="shared" ref="AE26" si="24">IF(AD26=0," ",IF(AD26&lt;6,"Moderado",IF(AD26&lt;12,"Mayor",IF(AD26&lt;20,"Catastrófico"))))</f>
        <v>Mayor</v>
      </c>
      <c r="AF26" s="190" t="str">
        <f t="shared" ref="AF26" si="25">CONCATENATE(I26,AE26)</f>
        <v>ImprobableMayor</v>
      </c>
      <c r="AG26" s="191" t="str">
        <f>IFERROR(VLOOKUP(AF26,Tablas!$C$159:$D$173,2,0)," ")</f>
        <v>Moderado</v>
      </c>
      <c r="AH26" s="103" t="s">
        <v>345</v>
      </c>
      <c r="AI26" s="312" t="s">
        <v>92</v>
      </c>
      <c r="AJ26" s="112" t="s">
        <v>250</v>
      </c>
      <c r="AK26" s="112">
        <f>IFERROR(VLOOKUP(AJ26,Tablas!$B$115:$C$116,2,0)," ")</f>
        <v>15</v>
      </c>
      <c r="AL26" s="112" t="s">
        <v>252</v>
      </c>
      <c r="AM26" s="112">
        <f>IFERROR(VLOOKUP(AL26,Tablas!$B$118:$C$119,2,0)," ")</f>
        <v>15</v>
      </c>
      <c r="AN26" s="112" t="s">
        <v>254</v>
      </c>
      <c r="AO26" s="112">
        <f>IFERROR(VLOOKUP(AN26,Tablas!$B$121:$C$122,2,0)," ")</f>
        <v>15</v>
      </c>
      <c r="AP26" s="141" t="s">
        <v>256</v>
      </c>
      <c r="AQ26" s="112">
        <f>IFERROR(VLOOKUP(AP26,Tablas!$B$124:$C$126,2,0)," ")</f>
        <v>15</v>
      </c>
      <c r="AR26" s="112" t="s">
        <v>259</v>
      </c>
      <c r="AS26" s="112">
        <f>IFERROR(VLOOKUP(AR26,Tablas!$B$128:$C$129,2,0)," ")</f>
        <v>15</v>
      </c>
      <c r="AT26" s="112" t="s">
        <v>261</v>
      </c>
      <c r="AU26" s="112">
        <f>IFERROR(VLOOKUP(AT26,Tablas!$B$131:$C$132,2,0)," ")</f>
        <v>15</v>
      </c>
      <c r="AV26" s="112" t="s">
        <v>263</v>
      </c>
      <c r="AW26" s="112">
        <f>IFERROR(VLOOKUP(AV26,Tablas!$B$134:$C$136,2,0)," ")</f>
        <v>15</v>
      </c>
      <c r="AX26" s="112">
        <f t="shared" si="4"/>
        <v>105</v>
      </c>
      <c r="AY26" s="103" t="str">
        <f t="shared" si="5"/>
        <v>Fuerte</v>
      </c>
      <c r="AZ26" s="112" t="s">
        <v>274</v>
      </c>
      <c r="BA26" s="103" t="str">
        <f>IFERROR(VLOOKUP(AZ26,Tablas!$A$141:$B$143,2,0)," ")</f>
        <v>Fuerte</v>
      </c>
      <c r="BB26" s="63" t="s">
        <v>305</v>
      </c>
      <c r="BC26" s="63" t="s">
        <v>275</v>
      </c>
      <c r="BD26" s="118" t="s">
        <v>306</v>
      </c>
      <c r="BE26" s="103"/>
      <c r="BF26" s="191">
        <f>SUM(AX26:AX27)/2</f>
        <v>105</v>
      </c>
      <c r="BG26" s="191" t="str">
        <f t="shared" ref="BG26" si="26">IF(BF26=0," ",IF(BF26&lt;50,"Débil",IF(BF26&lt;99,"Moderado",IF(BF26&gt;100,"Fuerte"))))</f>
        <v>Fuerte</v>
      </c>
      <c r="BH26" s="191" t="str">
        <f>CONCATENATE(I26,BG26)</f>
        <v>ImprobableFuerte</v>
      </c>
      <c r="BI26" s="191" t="str">
        <f>IFERROR(VLOOKUP(BH26,Tablas!$H$186:$I$200,2,0)," ")</f>
        <v>Rara vez</v>
      </c>
      <c r="BJ26" s="191" t="str">
        <f t="shared" ref="BJ26" si="27">CONCATENATE(BI26,AE26)</f>
        <v>Rara vezMayor</v>
      </c>
      <c r="BK26" s="191" t="str">
        <f>IFERROR(VLOOKUP(BJ26,Tablas!$C$159:$D$173,2,0)," ")</f>
        <v>Moderado</v>
      </c>
      <c r="BL26" s="311" t="s">
        <v>56</v>
      </c>
      <c r="BM26" s="197"/>
      <c r="BN26" s="197"/>
      <c r="BO26" s="207"/>
      <c r="BP26" s="207"/>
      <c r="BQ26" s="197"/>
      <c r="BR26" s="197"/>
      <c r="BS26" s="313"/>
      <c r="BT26" s="314"/>
    </row>
    <row r="27" spans="1:72" ht="258" customHeight="1" thickBot="1">
      <c r="A27" s="265"/>
      <c r="B27" s="266"/>
      <c r="C27" s="217"/>
      <c r="D27" s="217"/>
      <c r="E27" s="217"/>
      <c r="F27" s="217"/>
      <c r="G27" s="203"/>
      <c r="H27" s="203"/>
      <c r="I27" s="218"/>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60"/>
      <c r="AG27" s="218"/>
      <c r="AH27" s="153" t="s">
        <v>346</v>
      </c>
      <c r="AI27" s="154" t="s">
        <v>354</v>
      </c>
      <c r="AJ27" s="48" t="s">
        <v>250</v>
      </c>
      <c r="AK27" s="48">
        <f>IFERROR(VLOOKUP(AJ27,Tablas!$B$115:$C$116,2,0)," ")</f>
        <v>15</v>
      </c>
      <c r="AL27" s="48" t="s">
        <v>252</v>
      </c>
      <c r="AM27" s="48">
        <f>IFERROR(VLOOKUP(AL27,Tablas!$B$118:$C$119,2,0)," ")</f>
        <v>15</v>
      </c>
      <c r="AN27" s="48" t="s">
        <v>254</v>
      </c>
      <c r="AO27" s="48">
        <f>IFERROR(VLOOKUP(AN27,Tablas!$B$121:$C$122,2,0)," ")</f>
        <v>15</v>
      </c>
      <c r="AP27" s="65" t="s">
        <v>256</v>
      </c>
      <c r="AQ27" s="48">
        <f>IFERROR(VLOOKUP(AP27,Tablas!$B$124:$C$126,2,0)," ")</f>
        <v>15</v>
      </c>
      <c r="AR27" s="48" t="s">
        <v>259</v>
      </c>
      <c r="AS27" s="48">
        <f>IFERROR(VLOOKUP(AR27,Tablas!$B$128:$C$129,2,0)," ")</f>
        <v>15</v>
      </c>
      <c r="AT27" s="48" t="s">
        <v>261</v>
      </c>
      <c r="AU27" s="48">
        <f>IFERROR(VLOOKUP(AT27,Tablas!$B$131:$C$132,2,0)," ")</f>
        <v>15</v>
      </c>
      <c r="AV27" s="48" t="s">
        <v>263</v>
      </c>
      <c r="AW27" s="48">
        <f>IFERROR(VLOOKUP(AV27,Tablas!$B$134:$C$136,2,0)," ")</f>
        <v>15</v>
      </c>
      <c r="AX27" s="48">
        <f t="shared" si="4"/>
        <v>105</v>
      </c>
      <c r="AY27" s="51" t="str">
        <f t="shared" si="5"/>
        <v>Fuerte</v>
      </c>
      <c r="AZ27" s="51" t="s">
        <v>274</v>
      </c>
      <c r="BA27" s="51" t="str">
        <f>IFERROR(VLOOKUP(AZ27,Tablas!$A$141:$B$143,2,0)," ")</f>
        <v>Fuerte</v>
      </c>
      <c r="BB27" s="71" t="s">
        <v>305</v>
      </c>
      <c r="BC27" s="71" t="s">
        <v>275</v>
      </c>
      <c r="BD27" s="56" t="s">
        <v>306</v>
      </c>
      <c r="BE27" s="51"/>
      <c r="BF27" s="218"/>
      <c r="BG27" s="218"/>
      <c r="BH27" s="218"/>
      <c r="BI27" s="218"/>
      <c r="BJ27" s="218"/>
      <c r="BK27" s="218"/>
      <c r="BL27" s="217"/>
      <c r="BM27" s="203"/>
      <c r="BN27" s="203"/>
      <c r="BO27" s="203"/>
      <c r="BP27" s="203"/>
      <c r="BQ27" s="203"/>
      <c r="BR27" s="203"/>
      <c r="BS27" s="155"/>
      <c r="BT27" s="273"/>
    </row>
    <row r="28" spans="1:72" ht="244.2" customHeight="1" thickBot="1">
      <c r="A28" s="156" t="s">
        <v>360</v>
      </c>
      <c r="B28" s="157" t="s">
        <v>361</v>
      </c>
      <c r="C28" s="158" t="s">
        <v>362</v>
      </c>
      <c r="D28" s="159">
        <v>13</v>
      </c>
      <c r="E28" s="160" t="s">
        <v>363</v>
      </c>
      <c r="F28" s="161" t="s">
        <v>67</v>
      </c>
      <c r="G28" s="162" t="s">
        <v>233</v>
      </c>
      <c r="H28" s="161" t="str">
        <f>IFERROR(VLOOKUP(G28,Tablas!$A$15:$D$19,4,0)," ")</f>
        <v>El evento puede ocurrir solo en circunstancias excepcionales (poco comunes o anormales)</v>
      </c>
      <c r="I28" s="159" t="str">
        <f>IFERROR(VLOOKUP(G28,Tablas!$A$15:$C$19,3,0)," ")</f>
        <v>Rara vez</v>
      </c>
      <c r="J28" s="163" t="str">
        <f>IFERROR(VLOOKUP(G28,Tablas!$A$15:$B$19,2,0)," ")</f>
        <v>Rara vez</v>
      </c>
      <c r="K28" s="164" t="s">
        <v>50</v>
      </c>
      <c r="L28" s="164" t="s">
        <v>50</v>
      </c>
      <c r="M28" s="164"/>
      <c r="N28" s="164"/>
      <c r="O28" s="164" t="s">
        <v>50</v>
      </c>
      <c r="P28" s="164"/>
      <c r="Q28" s="164"/>
      <c r="R28" s="164"/>
      <c r="S28" s="164"/>
      <c r="T28" s="164" t="s">
        <v>50</v>
      </c>
      <c r="U28" s="164" t="s">
        <v>50</v>
      </c>
      <c r="V28" s="164" t="s">
        <v>50</v>
      </c>
      <c r="W28" s="164"/>
      <c r="X28" s="164" t="s">
        <v>50</v>
      </c>
      <c r="Y28" s="164"/>
      <c r="Z28" s="164"/>
      <c r="AA28" s="164"/>
      <c r="AB28" s="164"/>
      <c r="AC28" s="164"/>
      <c r="AD28" s="165">
        <f t="shared" ref="AD28" si="28">COUNTIF(K28:AC28,"X")</f>
        <v>7</v>
      </c>
      <c r="AE28" s="159" t="str">
        <f t="shared" ref="AE28" si="29">IF(AD28=0," ",IF(AD28&lt;6,"Moderado",IF(AD28&lt;12,"Mayor",IF(AD28&lt;20,"Catastrófico"))))</f>
        <v>Mayor</v>
      </c>
      <c r="AF28" s="163" t="str">
        <f t="shared" ref="AF28" si="30">CONCATENATE(I28,AE28)</f>
        <v>Rara vezMayor</v>
      </c>
      <c r="AG28" s="159" t="str">
        <f>IFERROR(VLOOKUP(AF28,Tablas!$C$159:$D$173,2,0)," ")</f>
        <v>Moderado</v>
      </c>
      <c r="AH28" s="161" t="s">
        <v>365</v>
      </c>
      <c r="AI28" s="160" t="s">
        <v>364</v>
      </c>
      <c r="AJ28" s="161" t="s">
        <v>250</v>
      </c>
      <c r="AK28" s="161">
        <f>IFERROR(VLOOKUP(AJ28,Tablas!$B$115:$C$116,2,0)," ")</f>
        <v>15</v>
      </c>
      <c r="AL28" s="161" t="s">
        <v>252</v>
      </c>
      <c r="AM28" s="161">
        <f>IFERROR(VLOOKUP(AL28,Tablas!$B$118:$C$119,2,0)," ")</f>
        <v>15</v>
      </c>
      <c r="AN28" s="161" t="s">
        <v>254</v>
      </c>
      <c r="AO28" s="161">
        <f>IFERROR(VLOOKUP(AN28,Tablas!$B$121:$C$122,2,0)," ")</f>
        <v>15</v>
      </c>
      <c r="AP28" s="166" t="s">
        <v>256</v>
      </c>
      <c r="AQ28" s="161">
        <f>IFERROR(VLOOKUP(AP28,Tablas!$B$124:$C$126,2,0)," ")</f>
        <v>15</v>
      </c>
      <c r="AR28" s="161" t="s">
        <v>259</v>
      </c>
      <c r="AS28" s="161">
        <f>IFERROR(VLOOKUP(AR28,Tablas!$B$128:$C$129,2,0)," ")</f>
        <v>15</v>
      </c>
      <c r="AT28" s="161" t="s">
        <v>261</v>
      </c>
      <c r="AU28" s="161">
        <f>IFERROR(VLOOKUP(AT28,Tablas!$B$131:$C$132,2,0)," ")</f>
        <v>15</v>
      </c>
      <c r="AV28" s="161" t="s">
        <v>263</v>
      </c>
      <c r="AW28" s="161">
        <f>IFERROR(VLOOKUP(AV28,Tablas!$B$134:$C$136,2,0)," ")</f>
        <v>15</v>
      </c>
      <c r="AX28" s="161">
        <f t="shared" si="4"/>
        <v>105</v>
      </c>
      <c r="AY28" s="159" t="str">
        <f t="shared" si="5"/>
        <v>Fuerte</v>
      </c>
      <c r="AZ28" s="161" t="s">
        <v>274</v>
      </c>
      <c r="BA28" s="159" t="str">
        <f>IFERROR(VLOOKUP(AZ28,Tablas!$A$141:$B$143,2,0)," ")</f>
        <v>Fuerte</v>
      </c>
      <c r="BB28" s="159" t="str">
        <f>CONCATENATE(AY28,BA28)</f>
        <v>FuerteFuerte</v>
      </c>
      <c r="BC28" s="159" t="str">
        <f>IFERROR(VLOOKUP(BB28,Tablas!$C$147:$D$155,2,0)," ")</f>
        <v>Fuerte</v>
      </c>
      <c r="BD28" s="159" t="str">
        <f>IFERROR(VLOOKUP(BC28,Tablas!$D$147:$E$155,2,0)," ")</f>
        <v xml:space="preserve">No </v>
      </c>
      <c r="BE28" s="102"/>
      <c r="BF28" s="159">
        <f>+AX28</f>
        <v>105</v>
      </c>
      <c r="BG28" s="159" t="str">
        <f>IF(BF28=0," ",IF(BF28&lt;50,"Débil",IF(BF28&lt;99,"Moderado",IF(BF28&gt;100,"Fuerte"))))</f>
        <v>Fuerte</v>
      </c>
      <c r="BH28" s="159" t="str">
        <f>CONCATENATE(I28,BG28)</f>
        <v>Rara vezFuerte</v>
      </c>
      <c r="BI28" s="159" t="str">
        <f>IFERROR(VLOOKUP(BH28,Tablas!$H$186:$I$200,2,0)," ")</f>
        <v>Rara vez</v>
      </c>
      <c r="BJ28" s="159" t="str">
        <f>CONCATENATE(BI28,AE28)</f>
        <v>Rara vezMayor</v>
      </c>
      <c r="BK28" s="159" t="str">
        <f>IFERROR(VLOOKUP(BJ28,Tablas!$C$159:$D$173,2,0)," ")</f>
        <v>Moderado</v>
      </c>
      <c r="BL28" s="102" t="s">
        <v>56</v>
      </c>
      <c r="BM28" s="160" t="s">
        <v>366</v>
      </c>
      <c r="BN28" s="160" t="s">
        <v>367</v>
      </c>
      <c r="BO28" s="167">
        <v>44925</v>
      </c>
      <c r="BP28" s="168">
        <v>44907</v>
      </c>
      <c r="BQ28" s="168">
        <v>44915</v>
      </c>
      <c r="BR28" s="169" t="s">
        <v>359</v>
      </c>
      <c r="BS28" s="170"/>
      <c r="BT28" s="107"/>
    </row>
    <row r="29" spans="1:7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row>
    <row r="31" spans="1:7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4" spans="1:7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row>
    <row r="45" spans="1:7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row>
    <row r="46" spans="1:7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row>
    <row r="47" spans="1:7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row>
    <row r="48" spans="1:7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row>
    <row r="66" spans="1:7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1:7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1:7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1:7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1:7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1:7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1:7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1:7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1:7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1:7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1:7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1:7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1:7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1:7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1:7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1:7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1:7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1:7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row r="93" spans="1:7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row>
    <row r="94" spans="1:7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row>
    <row r="95" spans="1:7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row>
    <row r="96" spans="1:7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row>
    <row r="97" spans="1:7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pans="1:7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row>
    <row r="130" spans="1:7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row>
    <row r="132" spans="1:7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row>
    <row r="135" spans="1:7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row>
    <row r="136" spans="1:7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row>
    <row r="137" spans="1:7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row>
    <row r="138" spans="1:7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row>
    <row r="139" spans="1:7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row r="203" spans="1:7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row>
    <row r="204" spans="1:7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row>
    <row r="206" spans="1:7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row>
    <row r="207" spans="1:7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row>
    <row r="209" spans="1:7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row>
    <row r="210" spans="1:7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row>
    <row r="211" spans="1:7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row>
    <row r="212" spans="1:7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row>
    <row r="213" spans="1:7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row>
    <row r="214" spans="1:7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row>
    <row r="215" spans="1:7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row>
    <row r="216" spans="1:7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row>
    <row r="217" spans="1:7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row>
    <row r="218" spans="1:7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row>
    <row r="219" spans="1:7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row>
    <row r="220" spans="1:7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row>
    <row r="221" spans="1:7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row>
    <row r="222" spans="1:7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row>
    <row r="223" spans="1:7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row>
    <row r="225" spans="1:7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row>
    <row r="227" spans="1:7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row>
    <row r="228" spans="1:7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row>
    <row r="229" spans="1:7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row>
    <row r="230" spans="1:7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row>
    <row r="231" spans="1:7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row>
    <row r="232" spans="1:7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row>
    <row r="233" spans="1:7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row>
    <row r="234" spans="1:7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row>
    <row r="235" spans="1:7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row>
    <row r="236" spans="1:7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row>
    <row r="237" spans="1:7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row>
    <row r="238" spans="1:7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row>
    <row r="239" spans="1:7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row>
    <row r="240" spans="1:7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row>
    <row r="241" spans="1:7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row>
    <row r="242" spans="1:7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row>
    <row r="243" spans="1:7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row>
    <row r="244" spans="1:7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row>
    <row r="245" spans="1:7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row>
    <row r="246" spans="1:7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row>
    <row r="247" spans="1:7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row>
    <row r="248" spans="1:7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row>
    <row r="249" spans="1:7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row>
    <row r="250" spans="1:7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row>
    <row r="251" spans="1:7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row>
    <row r="252" spans="1:7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row>
    <row r="253" spans="1:7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row>
    <row r="254" spans="1:7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row>
    <row r="255" spans="1:7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row>
    <row r="256" spans="1:7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row>
    <row r="257" spans="1:7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row>
    <row r="258" spans="1:7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row>
    <row r="259" spans="1:7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row>
    <row r="260" spans="1:7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row>
    <row r="261" spans="1:7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row>
    <row r="262" spans="1:7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row>
    <row r="263" spans="1:7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row>
    <row r="264" spans="1:7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row>
    <row r="265" spans="1:7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row>
    <row r="266" spans="1:7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row>
    <row r="267" spans="1:7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row>
    <row r="269" spans="1:7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row>
    <row r="270" spans="1:7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row>
    <row r="271" spans="1:7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row>
    <row r="273" spans="1:7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row>
    <row r="274" spans="1:7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row>
    <row r="275" spans="1:7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row>
    <row r="276" spans="1:7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row>
    <row r="277" spans="1:7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row>
    <row r="278" spans="1:7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row>
    <row r="279" spans="1:7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row>
    <row r="280" spans="1:7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row>
    <row r="281" spans="1:7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row>
    <row r="282" spans="1:7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row>
    <row r="283" spans="1:7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row>
    <row r="284" spans="1:7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row>
    <row r="285" spans="1:7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row>
    <row r="286" spans="1:7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row>
    <row r="287" spans="1:7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row>
    <row r="288" spans="1:7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row>
    <row r="289" spans="1:7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row>
    <row r="290" spans="1:7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row>
    <row r="291" spans="1:7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row>
    <row r="292" spans="1:7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row>
    <row r="293" spans="1:7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row>
    <row r="294" spans="1:7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row>
    <row r="295" spans="1:7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row>
    <row r="296" spans="1:7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row>
    <row r="297" spans="1:7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row>
    <row r="298" spans="1:7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row>
    <row r="299" spans="1:7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row>
    <row r="300" spans="1:7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row>
    <row r="301" spans="1:7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row>
    <row r="302" spans="1:7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row>
    <row r="303" spans="1:7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row>
    <row r="304" spans="1:7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row>
    <row r="305" spans="1:7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row>
    <row r="306" spans="1:7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row>
    <row r="307" spans="1:7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row>
    <row r="308" spans="1:7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row>
    <row r="309" spans="1:7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row>
    <row r="310" spans="1:7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row>
    <row r="311" spans="1:7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row>
    <row r="312" spans="1:7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row>
    <row r="313" spans="1:7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row>
    <row r="314" spans="1:7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row>
    <row r="315" spans="1:7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row>
    <row r="316" spans="1:7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row>
    <row r="317" spans="1:7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row>
    <row r="318" spans="1:7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row>
    <row r="319" spans="1:7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row>
    <row r="320" spans="1:7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row>
    <row r="321" spans="1:7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row>
    <row r="322" spans="1:7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row>
    <row r="323" spans="1:7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row>
    <row r="324" spans="1:7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row>
    <row r="325" spans="1:7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row>
    <row r="326" spans="1:7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row>
    <row r="327" spans="1:7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row>
    <row r="328" spans="1:7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row>
    <row r="329" spans="1:7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row>
    <row r="330" spans="1:7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row>
    <row r="331" spans="1:7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row>
    <row r="332" spans="1:7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row>
    <row r="333" spans="1:7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row>
    <row r="334" spans="1:7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row>
    <row r="335" spans="1:7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row>
    <row r="336" spans="1:7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row>
    <row r="337" spans="1:7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row>
    <row r="338" spans="1:7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row>
    <row r="339" spans="1:7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row>
    <row r="340" spans="1:7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row>
    <row r="341" spans="1:7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row>
    <row r="342" spans="1:7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row>
    <row r="343" spans="1:7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row>
    <row r="344" spans="1:7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row>
    <row r="345" spans="1:7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row>
    <row r="346" spans="1:7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row>
    <row r="347" spans="1:7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row>
    <row r="348" spans="1:7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row>
    <row r="349" spans="1:7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row>
    <row r="350" spans="1:7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row>
    <row r="351" spans="1:7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row>
    <row r="352" spans="1:7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row>
    <row r="353" spans="1:7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row>
    <row r="354" spans="1:7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row>
    <row r="355" spans="1:7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row>
    <row r="356" spans="1:7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row>
    <row r="357" spans="1:7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row>
    <row r="358" spans="1:7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row>
    <row r="359" spans="1:7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row>
    <row r="360" spans="1:7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row>
    <row r="361" spans="1:7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row>
    <row r="362" spans="1:7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row>
    <row r="363" spans="1:7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row>
    <row r="364" spans="1:7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row>
    <row r="365" spans="1:7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row>
    <row r="366" spans="1:7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row>
    <row r="367" spans="1:7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row>
    <row r="368" spans="1:7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row>
    <row r="369" spans="1:7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row>
    <row r="370" spans="1:7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row>
    <row r="371" spans="1:7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row>
    <row r="372" spans="1: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row>
    <row r="373" spans="1:7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row>
    <row r="374" spans="1:7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row>
    <row r="375" spans="1:7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row>
    <row r="376" spans="1:7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row>
    <row r="377" spans="1:7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row>
    <row r="378" spans="1:7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row>
    <row r="379" spans="1:7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row>
    <row r="380" spans="1:7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row>
    <row r="381" spans="1:7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row>
    <row r="382" spans="1:7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row>
    <row r="383" spans="1:7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row>
    <row r="384" spans="1:7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row>
    <row r="385" spans="1:7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row>
    <row r="386" spans="1:7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row>
    <row r="387" spans="1:7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row>
    <row r="388" spans="1:7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row>
    <row r="389" spans="1:7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row>
    <row r="390" spans="1:7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row>
    <row r="391" spans="1:7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row>
    <row r="392" spans="1:7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row>
    <row r="393" spans="1:7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row>
    <row r="394" spans="1:7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row>
    <row r="395" spans="1:7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row>
    <row r="396" spans="1:7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row>
    <row r="397" spans="1:7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row>
    <row r="398" spans="1:7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row>
    <row r="399" spans="1:7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row>
    <row r="400" spans="1:7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row>
    <row r="401" spans="1:7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row>
    <row r="402" spans="1:7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row>
    <row r="403" spans="1:7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row>
    <row r="404" spans="1:7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row>
    <row r="405" spans="1:7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row>
    <row r="406" spans="1:7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row>
    <row r="407" spans="1:7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row>
    <row r="408" spans="1:7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row>
    <row r="409" spans="1:7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row>
    <row r="410" spans="1:7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row>
    <row r="411" spans="1:7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row>
    <row r="412" spans="1:7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row>
    <row r="413" spans="1:7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row>
    <row r="414" spans="1:7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row>
    <row r="415" spans="1:7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row>
    <row r="416" spans="1:7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row>
    <row r="417" spans="1:7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row>
    <row r="418" spans="1:7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row>
    <row r="419" spans="1:7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row>
    <row r="420" spans="1:7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row>
    <row r="421" spans="1:7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row>
    <row r="422" spans="1:7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row>
    <row r="423" spans="1:7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row>
    <row r="424" spans="1:7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row>
    <row r="425" spans="1:7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row>
    <row r="426" spans="1:7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row>
    <row r="427" spans="1:7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row>
    <row r="428" spans="1:7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row>
    <row r="429" spans="1:7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row>
    <row r="430" spans="1:7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row>
    <row r="431" spans="1:7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row>
    <row r="432" spans="1:7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row>
    <row r="433" spans="1:7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row>
    <row r="434" spans="1:7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row>
    <row r="435" spans="1:7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row>
    <row r="436" spans="1:7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row>
    <row r="437" spans="1:7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row>
    <row r="438" spans="1:7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row>
    <row r="439" spans="1:7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row>
    <row r="440" spans="1:7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row>
    <row r="441" spans="1:7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row>
    <row r="442" spans="1:7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row>
    <row r="443" spans="1:7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row>
    <row r="444" spans="1:7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row>
    <row r="445" spans="1:7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row>
    <row r="446" spans="1:7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row>
    <row r="447" spans="1:7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row>
    <row r="448" spans="1:7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row>
    <row r="449" spans="1:7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row>
    <row r="450" spans="1:7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row>
    <row r="451" spans="1:7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row>
    <row r="452" spans="1:7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row>
    <row r="453" spans="1:7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row>
    <row r="454" spans="1:7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row>
    <row r="455" spans="1:7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row>
    <row r="456" spans="1:7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row>
    <row r="457" spans="1:7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row>
    <row r="458" spans="1:7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row>
    <row r="459" spans="1:7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row>
    <row r="460" spans="1:7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row>
    <row r="461" spans="1:7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row>
    <row r="462" spans="1:7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row>
    <row r="463" spans="1:7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row>
    <row r="464" spans="1:7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row>
    <row r="465" spans="1:7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row>
    <row r="466" spans="1:7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row>
    <row r="467" spans="1:7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row>
    <row r="468" spans="1:7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row>
    <row r="469" spans="1:7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row>
    <row r="470" spans="1:7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row>
    <row r="471" spans="1:7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row>
    <row r="472" spans="1: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row>
    <row r="473" spans="1:7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row>
    <row r="474" spans="1:7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row>
    <row r="475" spans="1:7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row>
    <row r="476" spans="1:7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row>
    <row r="477" spans="1:7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row>
    <row r="478" spans="1:7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row>
    <row r="479" spans="1:7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row>
    <row r="480" spans="1:7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row>
    <row r="481" spans="1:7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row>
    <row r="482" spans="1:7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row>
    <row r="483" spans="1:7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row>
    <row r="484" spans="1:7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row>
    <row r="485" spans="1:7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row>
    <row r="486" spans="1:7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row>
    <row r="487" spans="1:7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row>
    <row r="488" spans="1:7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row>
    <row r="489" spans="1:7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row>
    <row r="490" spans="1:7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row>
    <row r="491" spans="1:7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row>
    <row r="492" spans="1:7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row>
    <row r="493" spans="1:7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row>
    <row r="494" spans="1:7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row>
    <row r="495" spans="1:7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row>
    <row r="496" spans="1:7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row>
    <row r="497" spans="1:7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row>
    <row r="498" spans="1:7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row>
    <row r="499" spans="1:7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row>
    <row r="500" spans="1:7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row>
    <row r="501" spans="1:7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row>
    <row r="502" spans="1:7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row>
    <row r="503" spans="1:7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row>
    <row r="504" spans="1:7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row>
    <row r="505" spans="1:7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row>
    <row r="506" spans="1:7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row>
    <row r="507" spans="1:7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row>
    <row r="508" spans="1:7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row>
    <row r="509" spans="1:7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row>
    <row r="510" spans="1:7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row>
    <row r="511" spans="1:7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row>
    <row r="512" spans="1:7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row>
    <row r="513" spans="1:7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row>
    <row r="514" spans="1:7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row>
    <row r="515" spans="1:7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row>
    <row r="516" spans="1:7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row>
    <row r="517" spans="1:7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row>
    <row r="518" spans="1:7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row>
    <row r="519" spans="1:7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row>
    <row r="520" spans="1:7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row>
    <row r="521" spans="1:7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row>
    <row r="522" spans="1:7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row>
    <row r="523" spans="1:7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row>
    <row r="524" spans="1:7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row>
    <row r="525" spans="1:7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row>
    <row r="526" spans="1:7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row>
    <row r="527" spans="1:7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row>
    <row r="528" spans="1:7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row>
    <row r="529" spans="1:7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row>
    <row r="530" spans="1:7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row>
    <row r="531" spans="1:7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row>
    <row r="532" spans="1:7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row>
    <row r="533" spans="1:7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row>
    <row r="534" spans="1:7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row>
    <row r="535" spans="1:7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row>
    <row r="536" spans="1:7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row>
    <row r="537" spans="1:7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row>
    <row r="538" spans="1:7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row>
    <row r="539" spans="1:7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row>
    <row r="540" spans="1:7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row>
    <row r="541" spans="1:7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row>
    <row r="542" spans="1:7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row>
    <row r="543" spans="1:7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row>
    <row r="544" spans="1:7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row>
    <row r="545" spans="1:7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row>
    <row r="546" spans="1:7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row>
    <row r="547" spans="1:7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row>
    <row r="548" spans="1:7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row>
    <row r="549" spans="1:7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row>
    <row r="550" spans="1:7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row>
    <row r="551" spans="1:7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row>
    <row r="552" spans="1:7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row>
    <row r="553" spans="1:7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row>
    <row r="554" spans="1:7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row>
    <row r="555" spans="1:7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row>
    <row r="556" spans="1:7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row>
    <row r="557" spans="1:7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row>
    <row r="558" spans="1:7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row>
    <row r="559" spans="1:7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row>
    <row r="560" spans="1:7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row>
    <row r="561" spans="1:7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row>
    <row r="562" spans="1:7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row>
    <row r="563" spans="1:7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row>
    <row r="564" spans="1:7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row>
    <row r="565" spans="1:7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row>
    <row r="566" spans="1:7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row>
    <row r="567" spans="1:7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row>
    <row r="568" spans="1:7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row>
    <row r="569" spans="1:7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row>
    <row r="570" spans="1:7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row>
    <row r="571" spans="1:7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row>
    <row r="572" spans="1: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row>
    <row r="573" spans="1:7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row>
    <row r="574" spans="1:7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row>
    <row r="575" spans="1:7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row>
    <row r="576" spans="1:7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row>
    <row r="577" spans="1:7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row>
    <row r="578" spans="1:7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row>
    <row r="579" spans="1:7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row>
    <row r="580" spans="1:7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row>
    <row r="581" spans="1:7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row>
    <row r="582" spans="1:7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row>
    <row r="583" spans="1:7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row>
    <row r="584" spans="1:7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row>
    <row r="585" spans="1:7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row>
    <row r="586" spans="1:7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row>
    <row r="587" spans="1:7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row>
    <row r="588" spans="1:7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row>
    <row r="589" spans="1:7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row>
    <row r="590" spans="1:7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row>
    <row r="591" spans="1:7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row>
    <row r="592" spans="1:7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row>
    <row r="593" spans="1:7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row>
    <row r="594" spans="1:7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row>
    <row r="595" spans="1:7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row>
    <row r="596" spans="1:7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row>
    <row r="597" spans="1:7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row>
    <row r="598" spans="1:7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row>
    <row r="599" spans="1:7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row>
    <row r="600" spans="1:7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row>
    <row r="601" spans="1:7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row>
    <row r="602" spans="1:7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row>
    <row r="603" spans="1:7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row>
    <row r="604" spans="1:7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row>
    <row r="605" spans="1:7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row>
    <row r="606" spans="1:7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row>
    <row r="607" spans="1:7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row>
    <row r="608" spans="1:7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row>
    <row r="609" spans="1:7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row>
    <row r="610" spans="1:7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row>
    <row r="611" spans="1:7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row>
    <row r="612" spans="1:7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row>
    <row r="613" spans="1:7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row>
    <row r="614" spans="1:7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row>
    <row r="615" spans="1:7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row>
    <row r="616" spans="1:7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row>
    <row r="617" spans="1:7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row>
    <row r="618" spans="1:7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row>
    <row r="619" spans="1:7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row>
    <row r="620" spans="1:7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row>
    <row r="621" spans="1:7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row>
    <row r="622" spans="1:7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row>
    <row r="623" spans="1:7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row>
    <row r="624" spans="1:7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row>
    <row r="625" spans="1:7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row>
    <row r="626" spans="1:7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row>
    <row r="627" spans="1:7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row>
    <row r="628" spans="1:7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row>
    <row r="629" spans="1:7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row>
    <row r="630" spans="1:7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row>
    <row r="631" spans="1:7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row>
    <row r="632" spans="1:7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row>
    <row r="633" spans="1:7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row>
    <row r="634" spans="1:7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row>
    <row r="635" spans="1:7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row>
    <row r="636" spans="1:7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row>
    <row r="637" spans="1:7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row>
    <row r="638" spans="1:7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row>
    <row r="639" spans="1:7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row>
    <row r="640" spans="1:7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row>
    <row r="641" spans="1:7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row>
    <row r="642" spans="1:7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row>
    <row r="643" spans="1:7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row>
    <row r="644" spans="1:7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row>
    <row r="645" spans="1:7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row>
    <row r="646" spans="1:7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row>
    <row r="647" spans="1:7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row>
    <row r="648" spans="1:7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row>
    <row r="649" spans="1:7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row>
    <row r="650" spans="1:7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row>
    <row r="651" spans="1:7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row>
    <row r="652" spans="1:7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row>
    <row r="653" spans="1:7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row>
    <row r="654" spans="1:7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row>
    <row r="655" spans="1:7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row>
    <row r="656" spans="1:7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row>
    <row r="657" spans="1:7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row>
    <row r="658" spans="1:7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row>
    <row r="659" spans="1:7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row>
    <row r="660" spans="1:7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row>
    <row r="661" spans="1:7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row>
    <row r="662" spans="1:7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row>
    <row r="663" spans="1:7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row>
    <row r="664" spans="1:7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row>
    <row r="665" spans="1:7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row>
    <row r="666" spans="1:7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row>
    <row r="667" spans="1:7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row>
    <row r="668" spans="1:7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row>
    <row r="669" spans="1:7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row>
    <row r="670" spans="1:7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row>
    <row r="671" spans="1:7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row>
    <row r="672" spans="1: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row>
    <row r="673" spans="1:7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row>
    <row r="674" spans="1:7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row>
    <row r="675" spans="1:7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row>
    <row r="676" spans="1:7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row>
    <row r="677" spans="1:7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row>
    <row r="678" spans="1:7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row>
    <row r="679" spans="1:7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row>
    <row r="680" spans="1:7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row>
    <row r="681" spans="1:7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row>
    <row r="682" spans="1:7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row>
    <row r="683" spans="1:7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row>
    <row r="684" spans="1:7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row>
    <row r="685" spans="1:7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row>
    <row r="686" spans="1:7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row>
    <row r="687" spans="1:7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row>
    <row r="688" spans="1:7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row>
    <row r="689" spans="1:7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row>
    <row r="690" spans="1:7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row>
    <row r="691" spans="1:7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row>
    <row r="692" spans="1:7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row>
    <row r="693" spans="1:7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row>
    <row r="694" spans="1:7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row>
    <row r="695" spans="1:7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row>
    <row r="696" spans="1:7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row>
    <row r="697" spans="1:7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row>
    <row r="698" spans="1:7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row>
    <row r="699" spans="1:7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row>
    <row r="700" spans="1:7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row>
    <row r="701" spans="1:7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row>
    <row r="702" spans="1:7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row>
    <row r="703" spans="1:7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row>
    <row r="704" spans="1:7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row>
    <row r="705" spans="1:7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row>
    <row r="706" spans="1:7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row>
    <row r="707" spans="1:7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row>
    <row r="708" spans="1:7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row>
    <row r="709" spans="1:7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row>
    <row r="710" spans="1:7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row>
    <row r="711" spans="1:7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row>
    <row r="712" spans="1:7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row>
    <row r="713" spans="1:7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row>
    <row r="714" spans="1:7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row>
    <row r="715" spans="1:7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row>
    <row r="716" spans="1:7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row>
    <row r="717" spans="1:7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row>
    <row r="718" spans="1:7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row>
    <row r="719" spans="1:7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row>
    <row r="720" spans="1:7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row>
    <row r="721" spans="1:7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row>
    <row r="722" spans="1:7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row>
    <row r="723" spans="1:7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row>
    <row r="724" spans="1:7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row>
    <row r="725" spans="1:7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row>
    <row r="726" spans="1:7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row>
    <row r="727" spans="1:7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row>
    <row r="728" spans="1:7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row>
    <row r="729" spans="1:7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row>
    <row r="730" spans="1:7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row>
    <row r="731" spans="1:7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row>
    <row r="732" spans="1:7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row>
    <row r="733" spans="1:7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row>
    <row r="734" spans="1:7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row>
    <row r="735" spans="1:7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row>
    <row r="736" spans="1:7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row>
    <row r="737" spans="1:7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row>
    <row r="738" spans="1:7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row>
    <row r="739" spans="1:7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row>
    <row r="740" spans="1:7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row>
    <row r="741" spans="1:7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row>
    <row r="742" spans="1:7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row>
    <row r="743" spans="1:7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row>
    <row r="744" spans="1:7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row>
    <row r="745" spans="1:7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row>
    <row r="746" spans="1:7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row>
    <row r="747" spans="1:7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row>
    <row r="748" spans="1:7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row>
    <row r="749" spans="1:7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row>
    <row r="750" spans="1:7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row>
    <row r="751" spans="1:7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row>
    <row r="752" spans="1:7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row>
    <row r="753" spans="1:7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row>
    <row r="754" spans="1:7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row>
    <row r="755" spans="1:7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row>
    <row r="756" spans="1:7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row>
    <row r="757" spans="1:7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row>
    <row r="758" spans="1:7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row>
    <row r="759" spans="1:7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row>
    <row r="760" spans="1:7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row>
    <row r="761" spans="1:7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row>
    <row r="762" spans="1:7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row>
    <row r="763" spans="1:7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row>
    <row r="764" spans="1:7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row>
    <row r="765" spans="1:7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row>
    <row r="766" spans="1:7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row>
    <row r="767" spans="1:7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row>
    <row r="768" spans="1:7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row>
    <row r="769" spans="1:7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row>
    <row r="770" spans="1:7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row>
    <row r="771" spans="1:7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row>
    <row r="772" spans="1: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row>
    <row r="773" spans="1:7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row>
    <row r="774" spans="1:7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row>
    <row r="775" spans="1:7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row>
    <row r="776" spans="1:7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row>
    <row r="777" spans="1:7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row>
    <row r="778" spans="1:7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row>
    <row r="779" spans="1:7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row>
    <row r="780" spans="1:7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row>
    <row r="781" spans="1:7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row>
    <row r="782" spans="1:7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row>
    <row r="783" spans="1:7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row>
    <row r="784" spans="1:7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row>
    <row r="785" spans="1:7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row>
    <row r="786" spans="1:7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row>
    <row r="787" spans="1:7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row>
    <row r="788" spans="1:7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row>
    <row r="789" spans="1:7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row>
    <row r="790" spans="1:7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row>
    <row r="791" spans="1:7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row>
    <row r="792" spans="1:7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row>
    <row r="793" spans="1:7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row>
    <row r="794" spans="1:7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row>
    <row r="795" spans="1:7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row>
    <row r="796" spans="1:7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row>
    <row r="797" spans="1:7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row>
    <row r="798" spans="1:7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row>
    <row r="799" spans="1:7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row>
    <row r="800" spans="1:7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row>
    <row r="801" spans="1:7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row>
    <row r="802" spans="1:7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row>
    <row r="803" spans="1:7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row>
    <row r="804" spans="1:7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row>
    <row r="805" spans="1:7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row>
    <row r="806" spans="1:7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row>
    <row r="807" spans="1:7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row>
    <row r="808" spans="1:7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row>
    <row r="809" spans="1:7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row>
    <row r="810" spans="1:7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row>
    <row r="811" spans="1:7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row>
    <row r="812" spans="1:7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row>
    <row r="813" spans="1:7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row>
    <row r="814" spans="1:7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row>
    <row r="815" spans="1:7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row>
    <row r="816" spans="1:7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row>
    <row r="817" spans="1:7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row>
    <row r="818" spans="1:7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row>
    <row r="819" spans="1:7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row>
    <row r="820" spans="1:7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row>
    <row r="821" spans="1:7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row>
    <row r="822" spans="1:7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row>
    <row r="823" spans="1:7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row>
    <row r="824" spans="1:7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row>
    <row r="825" spans="1:7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row>
    <row r="826" spans="1:7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row>
    <row r="827" spans="1:7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row>
    <row r="828" spans="1:7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row>
    <row r="829" spans="1:7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row>
    <row r="830" spans="1:7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row>
    <row r="831" spans="1:7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row>
    <row r="832" spans="1:7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row>
    <row r="833" spans="1:7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row>
    <row r="834" spans="1:7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row>
    <row r="835" spans="1:7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row>
    <row r="836" spans="1:7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row>
    <row r="837" spans="1:7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row>
    <row r="838" spans="1:7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row>
    <row r="839" spans="1:7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row>
    <row r="840" spans="1:7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row>
    <row r="841" spans="1:7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row>
    <row r="842" spans="1:7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row>
    <row r="843" spans="1:7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row>
    <row r="844" spans="1:7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row>
    <row r="845" spans="1:7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row>
    <row r="846" spans="1:7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row>
    <row r="847" spans="1:7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row>
    <row r="848" spans="1:7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row>
    <row r="849" spans="1:7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row>
    <row r="850" spans="1:7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row>
    <row r="851" spans="1:7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row>
    <row r="852" spans="1:7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row>
    <row r="853" spans="1:7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row>
    <row r="854" spans="1:7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row>
    <row r="855" spans="1:7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row>
    <row r="856" spans="1:7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row>
    <row r="857" spans="1:7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row>
    <row r="858" spans="1:7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row>
    <row r="859" spans="1:7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row>
    <row r="860" spans="1:7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row>
    <row r="861" spans="1:7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row>
    <row r="862" spans="1:7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row>
    <row r="863" spans="1:7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row>
    <row r="864" spans="1:7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row>
    <row r="865" spans="1:7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row>
    <row r="866" spans="1:7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row>
    <row r="867" spans="1:7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row>
    <row r="868" spans="1:7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row>
    <row r="869" spans="1:7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row>
    <row r="870" spans="1:7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row>
    <row r="871" spans="1:7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row>
    <row r="872" spans="1: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row>
    <row r="873" spans="1:7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row>
    <row r="874" spans="1:7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row>
    <row r="875" spans="1:7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row>
    <row r="876" spans="1:7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row>
    <row r="877" spans="1:7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row>
    <row r="878" spans="1:7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row>
    <row r="879" spans="1:7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row>
    <row r="880" spans="1:7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row>
    <row r="881" spans="1:7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row>
    <row r="882" spans="1:7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row>
    <row r="883" spans="1:7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row>
    <row r="884" spans="1:7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row>
    <row r="885" spans="1:7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row>
    <row r="886" spans="1:7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row>
    <row r="887" spans="1:7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row>
    <row r="888" spans="1:7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row>
    <row r="889" spans="1:7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row>
    <row r="890" spans="1:7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row>
    <row r="891" spans="1:7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row>
    <row r="892" spans="1:7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row>
    <row r="893" spans="1:7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row>
    <row r="894" spans="1:7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row>
    <row r="895" spans="1:7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row>
    <row r="896" spans="1:7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row>
    <row r="897" spans="1:7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row>
    <row r="898" spans="1:7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row>
    <row r="899" spans="1:7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row>
    <row r="900" spans="1:7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row>
    <row r="901" spans="1:7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row>
    <row r="902" spans="1:7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row>
    <row r="903" spans="1:7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row>
    <row r="904" spans="1:7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row>
    <row r="905" spans="1:7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row>
    <row r="906" spans="1:7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row>
    <row r="907" spans="1:7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row>
    <row r="908" spans="1:7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row>
    <row r="909" spans="1:7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row>
    <row r="910" spans="1:7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row>
    <row r="911" spans="1:7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row>
    <row r="912" spans="1:7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row>
    <row r="913" spans="1:7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row>
    <row r="914" spans="1:7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row>
    <row r="915" spans="1:7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row>
    <row r="916" spans="1:7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row>
    <row r="917" spans="1:7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row>
    <row r="918" spans="1:7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row>
    <row r="919" spans="1:7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row>
    <row r="920" spans="1:7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row>
    <row r="921" spans="1:7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row>
    <row r="922" spans="1:7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row>
    <row r="923" spans="1:7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row>
    <row r="924" spans="1:7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row>
    <row r="925" spans="1:7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row>
    <row r="926" spans="1:7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row>
    <row r="927" spans="1:7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row>
    <row r="928" spans="1:7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row>
    <row r="929" spans="1:7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row>
    <row r="930" spans="1:7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row>
    <row r="931" spans="1:7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row>
    <row r="932" spans="1:7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row>
    <row r="933" spans="1:7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row>
    <row r="934" spans="1:7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row>
    <row r="935" spans="1:7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row>
    <row r="936" spans="1:7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row>
    <row r="937" spans="1:7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row>
    <row r="938" spans="1:7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row>
    <row r="939" spans="1:7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row>
    <row r="940" spans="1:7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row>
    <row r="941" spans="1:7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row>
    <row r="942" spans="1:7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row>
    <row r="943" spans="1:7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row>
    <row r="944" spans="1:7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row>
    <row r="945" spans="1:7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row>
    <row r="946" spans="1:7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row>
    <row r="947" spans="1:7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row>
    <row r="948" spans="1:7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row>
    <row r="949" spans="1:7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row>
    <row r="950" spans="1:7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row>
    <row r="951" spans="1:7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row>
    <row r="952" spans="1:7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row>
    <row r="953" spans="1:7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row>
    <row r="954" spans="1:7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row>
    <row r="955" spans="1:7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row>
    <row r="956" spans="1:7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row>
    <row r="957" spans="1:7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row>
    <row r="958" spans="1:7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row>
    <row r="959" spans="1:7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row>
    <row r="960" spans="1:7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row>
    <row r="961" spans="1:7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row>
    <row r="962" spans="1:7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row>
    <row r="963" spans="1:7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row>
    <row r="964" spans="1:7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row>
    <row r="965" spans="1:7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row>
    <row r="966" spans="1:7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row>
    <row r="967" spans="1:7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row>
    <row r="968" spans="1:7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row>
    <row r="969" spans="1:7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row>
    <row r="970" spans="1:7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row>
    <row r="971" spans="1:7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row>
    <row r="972" spans="1: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row>
    <row r="973" spans="1:7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row>
    <row r="974" spans="1:7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row>
    <row r="975" spans="1:7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row>
    <row r="976" spans="1:7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row>
    <row r="977" spans="1:7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row>
    <row r="978" spans="1:7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row>
    <row r="979" spans="1:7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row>
    <row r="980" spans="1:7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row>
    <row r="981" spans="1:7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row>
    <row r="982" spans="1:7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row>
    <row r="983" spans="1:7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row>
    <row r="984" spans="1:7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row>
    <row r="985" spans="1:7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row>
    <row r="986" spans="1:7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row>
    <row r="987" spans="1:7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row>
    <row r="988" spans="1:7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row>
    <row r="989" spans="1:7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row>
    <row r="990" spans="1:7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row>
    <row r="991" spans="1:72"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row>
    <row r="992" spans="1:7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row>
    <row r="993" spans="1:72"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row>
    <row r="994" spans="1:7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row>
    <row r="995" spans="1:72"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row>
    <row r="996" spans="1:72"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row>
    <row r="997" spans="1:72"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row>
  </sheetData>
  <mergeCells count="305">
    <mergeCell ref="BT13:BT14"/>
    <mergeCell ref="BS15:BS17"/>
    <mergeCell ref="BS18:BS19"/>
    <mergeCell ref="AG26:AG27"/>
    <mergeCell ref="BG26:BG27"/>
    <mergeCell ref="BT26:BT27"/>
    <mergeCell ref="A11:A12"/>
    <mergeCell ref="B11:B12"/>
    <mergeCell ref="C11:C12"/>
    <mergeCell ref="A13:A14"/>
    <mergeCell ref="B13:B14"/>
    <mergeCell ref="C13:C14"/>
    <mergeCell ref="A15:A19"/>
    <mergeCell ref="E18:E19"/>
    <mergeCell ref="F18:F19"/>
    <mergeCell ref="D18:D19"/>
    <mergeCell ref="B15:B19"/>
    <mergeCell ref="C15:C19"/>
    <mergeCell ref="G18:G19"/>
    <mergeCell ref="H18:H19"/>
    <mergeCell ref="I18:I19"/>
    <mergeCell ref="J18:J19"/>
    <mergeCell ref="D15:D17"/>
    <mergeCell ref="R18:R19"/>
    <mergeCell ref="E15:E17"/>
    <mergeCell ref="I15:I17"/>
    <mergeCell ref="J15:J17"/>
    <mergeCell ref="K15:K17"/>
    <mergeCell ref="L15:L17"/>
    <mergeCell ref="M15:M17"/>
    <mergeCell ref="F15:F17"/>
    <mergeCell ref="G15:G17"/>
    <mergeCell ref="H15:H17"/>
    <mergeCell ref="B20:B22"/>
    <mergeCell ref="C20:C22"/>
    <mergeCell ref="D20:D22"/>
    <mergeCell ref="E20:E22"/>
    <mergeCell ref="F20:F22"/>
    <mergeCell ref="A20:A25"/>
    <mergeCell ref="A26:A27"/>
    <mergeCell ref="B26:B27"/>
    <mergeCell ref="C26:C27"/>
    <mergeCell ref="D26:D27"/>
    <mergeCell ref="E26:E27"/>
    <mergeCell ref="F26:F27"/>
    <mergeCell ref="B23:B24"/>
    <mergeCell ref="C23:C24"/>
    <mergeCell ref="D23:D24"/>
    <mergeCell ref="E23:E24"/>
    <mergeCell ref="F23:F24"/>
    <mergeCell ref="G26:G27"/>
    <mergeCell ref="H26:H27"/>
    <mergeCell ref="I26:I27"/>
    <mergeCell ref="J26:J27"/>
    <mergeCell ref="K26:K27"/>
    <mergeCell ref="L26:L27"/>
    <mergeCell ref="M26:M27"/>
    <mergeCell ref="P20:P22"/>
    <mergeCell ref="Q20:Q22"/>
    <mergeCell ref="G20:G22"/>
    <mergeCell ref="H20:H22"/>
    <mergeCell ref="I20:I22"/>
    <mergeCell ref="J20:J22"/>
    <mergeCell ref="K20:K22"/>
    <mergeCell ref="L20:L22"/>
    <mergeCell ref="M20:M22"/>
    <mergeCell ref="N20:N22"/>
    <mergeCell ref="O20:O22"/>
    <mergeCell ref="N26:N27"/>
    <mergeCell ref="O26:O27"/>
    <mergeCell ref="P26:P27"/>
    <mergeCell ref="Q26:Q27"/>
    <mergeCell ref="G23:G24"/>
    <mergeCell ref="H23:H24"/>
    <mergeCell ref="BR6:BR7"/>
    <mergeCell ref="Y20:Y22"/>
    <mergeCell ref="W26:W27"/>
    <mergeCell ref="X26:X27"/>
    <mergeCell ref="Y26:Y27"/>
    <mergeCell ref="W20:W22"/>
    <mergeCell ref="X20:X22"/>
    <mergeCell ref="AF26:AF27"/>
    <mergeCell ref="Z26:Z27"/>
    <mergeCell ref="AA26:AA27"/>
    <mergeCell ref="AB26:AB27"/>
    <mergeCell ref="AC26:AC27"/>
    <mergeCell ref="AD26:AD27"/>
    <mergeCell ref="AE26:AE27"/>
    <mergeCell ref="AF20:AF22"/>
    <mergeCell ref="AG20:AG22"/>
    <mergeCell ref="Z20:Z22"/>
    <mergeCell ref="AA20:AA22"/>
    <mergeCell ref="AB20:AB22"/>
    <mergeCell ref="AC20:AC22"/>
    <mergeCell ref="AD20:AD22"/>
    <mergeCell ref="AE20:AE22"/>
    <mergeCell ref="AC18:AC19"/>
    <mergeCell ref="AD18:AD19"/>
    <mergeCell ref="BN6:BN7"/>
    <mergeCell ref="BO6:BO7"/>
    <mergeCell ref="W15:W17"/>
    <mergeCell ref="X15:X17"/>
    <mergeCell ref="Y15:Y17"/>
    <mergeCell ref="Z15:Z17"/>
    <mergeCell ref="AA15:AA17"/>
    <mergeCell ref="BG8:BG9"/>
    <mergeCell ref="O8:O9"/>
    <mergeCell ref="P8:P9"/>
    <mergeCell ref="Q8:Q9"/>
    <mergeCell ref="R8:R9"/>
    <mergeCell ref="S8:S9"/>
    <mergeCell ref="T8:T9"/>
    <mergeCell ref="O15:O17"/>
    <mergeCell ref="AB15:AB17"/>
    <mergeCell ref="AC15:AC17"/>
    <mergeCell ref="U15:U17"/>
    <mergeCell ref="V15:V17"/>
    <mergeCell ref="P15:P17"/>
    <mergeCell ref="Q15:Q17"/>
    <mergeCell ref="R15:R17"/>
    <mergeCell ref="S15:S17"/>
    <mergeCell ref="T15:T17"/>
    <mergeCell ref="F6:F7"/>
    <mergeCell ref="G6:H7"/>
    <mergeCell ref="I6:I7"/>
    <mergeCell ref="J6:J7"/>
    <mergeCell ref="AG6:AG7"/>
    <mergeCell ref="K6:AC6"/>
    <mergeCell ref="AE6:AE7"/>
    <mergeCell ref="AI6:AI7"/>
    <mergeCell ref="BM6:BM7"/>
    <mergeCell ref="U26:U27"/>
    <mergeCell ref="V26:V27"/>
    <mergeCell ref="R26:R27"/>
    <mergeCell ref="S26:S27"/>
    <mergeCell ref="T26:T27"/>
    <mergeCell ref="BP15:BP17"/>
    <mergeCell ref="BQ15:BQ17"/>
    <mergeCell ref="BR15:BR17"/>
    <mergeCell ref="AD15:AD17"/>
    <mergeCell ref="AE15:AE17"/>
    <mergeCell ref="AF15:AF17"/>
    <mergeCell ref="AG15:AG17"/>
    <mergeCell ref="BF15:BF17"/>
    <mergeCell ref="BL15:BL17"/>
    <mergeCell ref="BF26:BF27"/>
    <mergeCell ref="BG18:BG19"/>
    <mergeCell ref="BG15:BG17"/>
    <mergeCell ref="BH26:BH27"/>
    <mergeCell ref="BI26:BI27"/>
    <mergeCell ref="BI20:BI22"/>
    <mergeCell ref="BH18:BH19"/>
    <mergeCell ref="BI18:BI19"/>
    <mergeCell ref="BH15:BH17"/>
    <mergeCell ref="BI15:BI17"/>
    <mergeCell ref="A8:A10"/>
    <mergeCell ref="BM5:BR5"/>
    <mergeCell ref="BT6:BT7"/>
    <mergeCell ref="BS5:BT5"/>
    <mergeCell ref="D1:BS1"/>
    <mergeCell ref="D2:BS3"/>
    <mergeCell ref="BP6:BP7"/>
    <mergeCell ref="BQ6:BQ7"/>
    <mergeCell ref="AH6:AH7"/>
    <mergeCell ref="AJ6:AY6"/>
    <mergeCell ref="AH5:BL5"/>
    <mergeCell ref="AZ6:BA6"/>
    <mergeCell ref="BC6:BG6"/>
    <mergeCell ref="BI6:BK6"/>
    <mergeCell ref="BS6:BS7"/>
    <mergeCell ref="BL6:BL7"/>
    <mergeCell ref="D5:AG5"/>
    <mergeCell ref="A6:A7"/>
    <mergeCell ref="B6:B7"/>
    <mergeCell ref="C6:C7"/>
    <mergeCell ref="D6:D7"/>
    <mergeCell ref="E6:E7"/>
    <mergeCell ref="A1:C3"/>
    <mergeCell ref="A5:C5"/>
    <mergeCell ref="BR26:BR27"/>
    <mergeCell ref="BM18:BM19"/>
    <mergeCell ref="BN18:BN19"/>
    <mergeCell ref="BO18:BO19"/>
    <mergeCell ref="BP18:BP19"/>
    <mergeCell ref="BQ18:BQ19"/>
    <mergeCell ref="BR18:BR19"/>
    <mergeCell ref="BM26:BM27"/>
    <mergeCell ref="BJ23:BJ24"/>
    <mergeCell ref="BK23:BK24"/>
    <mergeCell ref="BL23:BL24"/>
    <mergeCell ref="BL18:BL19"/>
    <mergeCell ref="BL20:BL22"/>
    <mergeCell ref="BL26:BL27"/>
    <mergeCell ref="BN26:BN27"/>
    <mergeCell ref="BJ26:BJ27"/>
    <mergeCell ref="BK26:BK27"/>
    <mergeCell ref="BJ20:BJ22"/>
    <mergeCell ref="BK20:BK22"/>
    <mergeCell ref="BJ18:BJ19"/>
    <mergeCell ref="BK18:BK19"/>
    <mergeCell ref="H8:H9"/>
    <mergeCell ref="I8:I9"/>
    <mergeCell ref="K8:K9"/>
    <mergeCell ref="L8:L9"/>
    <mergeCell ref="M8:M9"/>
    <mergeCell ref="N8:N9"/>
    <mergeCell ref="BO26:BO27"/>
    <mergeCell ref="BP26:BP27"/>
    <mergeCell ref="BQ26:BQ27"/>
    <mergeCell ref="BM15:BM17"/>
    <mergeCell ref="BI23:BI24"/>
    <mergeCell ref="BF18:BF19"/>
    <mergeCell ref="BJ15:BJ17"/>
    <mergeCell ref="BK15:BK17"/>
    <mergeCell ref="K18:K19"/>
    <mergeCell ref="L18:L19"/>
    <mergeCell ref="M18:M19"/>
    <mergeCell ref="N18:N19"/>
    <mergeCell ref="O18:O19"/>
    <mergeCell ref="P18:P19"/>
    <mergeCell ref="Q18:Q19"/>
    <mergeCell ref="AF18:AF19"/>
    <mergeCell ref="R20:R22"/>
    <mergeCell ref="S20:S22"/>
    <mergeCell ref="BT8:BT9"/>
    <mergeCell ref="BL8:BL9"/>
    <mergeCell ref="C8:C9"/>
    <mergeCell ref="B8:B9"/>
    <mergeCell ref="D8:D9"/>
    <mergeCell ref="BL11:BL12"/>
    <mergeCell ref="BT11:BT12"/>
    <mergeCell ref="BI8:BI9"/>
    <mergeCell ref="BK8:BK9"/>
    <mergeCell ref="BM8:BM9"/>
    <mergeCell ref="BN8:BN9"/>
    <mergeCell ref="BO8:BO9"/>
    <mergeCell ref="BP8:BP9"/>
    <mergeCell ref="BQ8:BQ9"/>
    <mergeCell ref="BR8:BR9"/>
    <mergeCell ref="BS8:BS9"/>
    <mergeCell ref="X8:X9"/>
    <mergeCell ref="Y8:Y9"/>
    <mergeCell ref="Z8:Z9"/>
    <mergeCell ref="AA8:AA9"/>
    <mergeCell ref="AB8:AB9"/>
    <mergeCell ref="E8:E9"/>
    <mergeCell ref="F8:F9"/>
    <mergeCell ref="G8:G9"/>
    <mergeCell ref="AC8:AC9"/>
    <mergeCell ref="AE8:AE9"/>
    <mergeCell ref="AG8:AG9"/>
    <mergeCell ref="I23:I24"/>
    <mergeCell ref="K23:K24"/>
    <mergeCell ref="L23:L24"/>
    <mergeCell ref="M23:M24"/>
    <mergeCell ref="N23:N24"/>
    <mergeCell ref="O23:O24"/>
    <mergeCell ref="P23:P24"/>
    <mergeCell ref="Q23:Q24"/>
    <mergeCell ref="R23:R24"/>
    <mergeCell ref="U8:U9"/>
    <mergeCell ref="V8:V9"/>
    <mergeCell ref="W8:W9"/>
    <mergeCell ref="T20:T22"/>
    <mergeCell ref="U20:U22"/>
    <mergeCell ref="V20:V22"/>
    <mergeCell ref="AE18:AE19"/>
    <mergeCell ref="U18:U19"/>
    <mergeCell ref="V18:V19"/>
    <mergeCell ref="W18:W19"/>
    <mergeCell ref="N15:N17"/>
    <mergeCell ref="X18:X19"/>
    <mergeCell ref="AA18:AA19"/>
    <mergeCell ref="AB18:AB19"/>
    <mergeCell ref="Y18:Y19"/>
    <mergeCell ref="Z18:Z19"/>
    <mergeCell ref="BT23:BT24"/>
    <mergeCell ref="S23:S24"/>
    <mergeCell ref="T23:T24"/>
    <mergeCell ref="U23:U24"/>
    <mergeCell ref="V23:V24"/>
    <mergeCell ref="BS23:BS24"/>
    <mergeCell ref="W23:W24"/>
    <mergeCell ref="X23:X24"/>
    <mergeCell ref="Y23:Y24"/>
    <mergeCell ref="Z23:Z24"/>
    <mergeCell ref="AA23:AA24"/>
    <mergeCell ref="AB23:AB24"/>
    <mergeCell ref="AC23:AC24"/>
    <mergeCell ref="AE23:AE24"/>
    <mergeCell ref="AG23:AG24"/>
    <mergeCell ref="BT20:BT22"/>
    <mergeCell ref="BT15:BT19"/>
    <mergeCell ref="S18:S19"/>
    <mergeCell ref="T18:T19"/>
    <mergeCell ref="AH21:AH22"/>
    <mergeCell ref="BM20:BM22"/>
    <mergeCell ref="BN20:BN22"/>
    <mergeCell ref="BO20:BO22"/>
    <mergeCell ref="BP20:BP22"/>
    <mergeCell ref="BQ20:BQ22"/>
    <mergeCell ref="BR20:BR22"/>
    <mergeCell ref="AG18:AG19"/>
    <mergeCell ref="BN15:BN17"/>
    <mergeCell ref="BO15:BO17"/>
  </mergeCells>
  <conditionalFormatting sqref="K8:T8 J10:AD10 AD8:AD9">
    <cfRule type="containsText" dxfId="709" priority="1177" operator="containsText" text="Muy Baja">
      <formula>NOT(ISERROR(SEARCH(("Muy Baja"),(J8))))</formula>
    </cfRule>
  </conditionalFormatting>
  <conditionalFormatting sqref="K8:T8 J10:AD10 AD8:AD9">
    <cfRule type="containsText" dxfId="708" priority="1178" operator="containsText" text="Baja">
      <formula>NOT(ISERROR(SEARCH(("Baja"),(J8))))</formula>
    </cfRule>
  </conditionalFormatting>
  <conditionalFormatting sqref="K8:T8 J10:AD10 AD8:AD9">
    <cfRule type="containsText" dxfId="707" priority="1179" operator="containsText" text="A l t a">
      <formula>NOT(ISERROR(SEARCH(("A l t a"),(J8))))</formula>
    </cfRule>
  </conditionalFormatting>
  <conditionalFormatting sqref="K8:T8 J10:AD10 AD8:AD9">
    <cfRule type="containsText" dxfId="706" priority="1180" operator="containsText" text="Muy Alta">
      <formula>NOT(ISERROR(SEARCH(("Muy Alta"),(J8))))</formula>
    </cfRule>
  </conditionalFormatting>
  <conditionalFormatting sqref="K8:T8 J10:AD10 AD8:AD9">
    <cfRule type="cellIs" dxfId="705" priority="1181" operator="equal">
      <formula>"Media"</formula>
    </cfRule>
  </conditionalFormatting>
  <conditionalFormatting sqref="AG8 AG26">
    <cfRule type="containsText" dxfId="704" priority="1182" operator="containsText" text="Extremo">
      <formula>NOT(ISERROR(SEARCH(("Extremo"),(AG8))))</formula>
    </cfRule>
  </conditionalFormatting>
  <conditionalFormatting sqref="AG8 AG26">
    <cfRule type="containsText" dxfId="703" priority="1183" operator="containsText" text="Alto">
      <formula>NOT(ISERROR(SEARCH(("Alto"),(AG8))))</formula>
    </cfRule>
  </conditionalFormatting>
  <conditionalFormatting sqref="AE8 AG8 AE10 AG26">
    <cfRule type="containsText" dxfId="702" priority="1184" operator="containsText" text="Moderado">
      <formula>NOT(ISERROR(SEARCH(("Moderado"),(AE8))))</formula>
    </cfRule>
  </conditionalFormatting>
  <conditionalFormatting sqref="AG8 AG26">
    <cfRule type="containsText" dxfId="701" priority="1185" operator="containsText" text="Bajo">
      <formula>NOT(ISERROR(SEARCH(("Bajo"),(AG8))))</formula>
    </cfRule>
  </conditionalFormatting>
  <conditionalFormatting sqref="AE8 AE10">
    <cfRule type="containsText" dxfId="700" priority="1191" operator="containsText" text="Catastrófico">
      <formula>NOT(ISERROR(SEARCH(("Catastrófico"),(AE8))))</formula>
    </cfRule>
  </conditionalFormatting>
  <conditionalFormatting sqref="AE8 AE10">
    <cfRule type="containsText" dxfId="699" priority="1192" operator="containsText" text="Mayor">
      <formula>NOT(ISERROR(SEARCH(("Mayor"),(AE8))))</formula>
    </cfRule>
  </conditionalFormatting>
  <conditionalFormatting sqref="AE8 AE10">
    <cfRule type="containsText" dxfId="698" priority="1194" operator="containsText" text="Menor">
      <formula>NOT(ISERROR(SEARCH(("Menor"),(AE8))))</formula>
    </cfRule>
  </conditionalFormatting>
  <conditionalFormatting sqref="AE8 AE10">
    <cfRule type="containsText" dxfId="697" priority="1195" operator="containsText" text="Leve">
      <formula>NOT(ISERROR(SEARCH(("Leve"),(AE8))))</formula>
    </cfRule>
  </conditionalFormatting>
  <conditionalFormatting sqref="AE11">
    <cfRule type="containsText" dxfId="696" priority="1220" operator="containsText" text="Catastrófico">
      <formula>NOT(ISERROR(SEARCH(("Catastrófico"),(AE11))))</formula>
    </cfRule>
  </conditionalFormatting>
  <conditionalFormatting sqref="AE11">
    <cfRule type="containsText" dxfId="695" priority="1221" operator="containsText" text="Mayor">
      <formula>NOT(ISERROR(SEARCH(("Mayor"),(AE11))))</formula>
    </cfRule>
  </conditionalFormatting>
  <conditionalFormatting sqref="AE11">
    <cfRule type="containsText" dxfId="694" priority="1222" operator="containsText" text="Moderado">
      <formula>NOT(ISERROR(SEARCH(("Moderado"),(AE11))))</formula>
    </cfRule>
  </conditionalFormatting>
  <conditionalFormatting sqref="AE11">
    <cfRule type="containsText" dxfId="693" priority="1223" operator="containsText" text="Menor">
      <formula>NOT(ISERROR(SEARCH(("Menor"),(AE11))))</formula>
    </cfRule>
  </conditionalFormatting>
  <conditionalFormatting sqref="AE11">
    <cfRule type="containsText" dxfId="692" priority="1224" operator="containsText" text="Leve">
      <formula>NOT(ISERROR(SEARCH(("Leve"),(AE11))))</formula>
    </cfRule>
  </conditionalFormatting>
  <conditionalFormatting sqref="AD11">
    <cfRule type="containsText" dxfId="691" priority="1229" operator="containsText" text="Muy Baja">
      <formula>NOT(ISERROR(SEARCH(("Muy Baja"),(AD11))))</formula>
    </cfRule>
  </conditionalFormatting>
  <conditionalFormatting sqref="AD11">
    <cfRule type="containsText" dxfId="690" priority="1230" operator="containsText" text="Baja">
      <formula>NOT(ISERROR(SEARCH(("Baja"),(AD11))))</formula>
    </cfRule>
  </conditionalFormatting>
  <conditionalFormatting sqref="AD11">
    <cfRule type="containsText" dxfId="689" priority="1231" operator="containsText" text="A l t a">
      <formula>NOT(ISERROR(SEARCH(("A l t a"),(AD11))))</formula>
    </cfRule>
  </conditionalFormatting>
  <conditionalFormatting sqref="AD11">
    <cfRule type="containsText" dxfId="688" priority="1232" operator="containsText" text="Muy Alta">
      <formula>NOT(ISERROR(SEARCH(("Muy Alta"),(AD11))))</formula>
    </cfRule>
  </conditionalFormatting>
  <conditionalFormatting sqref="AD11">
    <cfRule type="cellIs" dxfId="687" priority="1233" operator="equal">
      <formula>"Media"</formula>
    </cfRule>
  </conditionalFormatting>
  <conditionalFormatting sqref="J11">
    <cfRule type="containsText" dxfId="686" priority="1235" operator="containsText" text="Muy Baja">
      <formula>NOT(ISERROR(SEARCH(("Muy Baja"),(J11))))</formula>
    </cfRule>
  </conditionalFormatting>
  <conditionalFormatting sqref="J11">
    <cfRule type="containsText" dxfId="685" priority="1236" operator="containsText" text="Baja">
      <formula>NOT(ISERROR(SEARCH(("Baja"),(J11))))</formula>
    </cfRule>
  </conditionalFormatting>
  <conditionalFormatting sqref="J11">
    <cfRule type="containsText" dxfId="684" priority="1237" operator="containsText" text="A l t a">
      <formula>NOT(ISERROR(SEARCH(("A l t a"),(J11))))</formula>
    </cfRule>
  </conditionalFormatting>
  <conditionalFormatting sqref="J11">
    <cfRule type="containsText" dxfId="683" priority="1238" operator="containsText" text="Muy Alta">
      <formula>NOT(ISERROR(SEARCH(("Muy Alta"),(J11))))</formula>
    </cfRule>
  </conditionalFormatting>
  <conditionalFormatting sqref="J11">
    <cfRule type="cellIs" dxfId="682" priority="1239" operator="equal">
      <formula>"Media"</formula>
    </cfRule>
  </conditionalFormatting>
  <conditionalFormatting sqref="AE12">
    <cfRule type="containsText" dxfId="681" priority="1259" operator="containsText" text="Catastrófico">
      <formula>NOT(ISERROR(SEARCH(("Catastrófico"),(AE12))))</formula>
    </cfRule>
  </conditionalFormatting>
  <conditionalFormatting sqref="AE12">
    <cfRule type="containsText" dxfId="680" priority="1260" operator="containsText" text="Mayor">
      <formula>NOT(ISERROR(SEARCH(("Mayor"),(AE12))))</formula>
    </cfRule>
  </conditionalFormatting>
  <conditionalFormatting sqref="AE12">
    <cfRule type="containsText" dxfId="679" priority="1261" operator="containsText" text="Moderado">
      <formula>NOT(ISERROR(SEARCH(("Moderado"),(AE12))))</formula>
    </cfRule>
  </conditionalFormatting>
  <conditionalFormatting sqref="AE12">
    <cfRule type="containsText" dxfId="678" priority="1262" operator="containsText" text="Menor">
      <formula>NOT(ISERROR(SEARCH(("Menor"),(AE12))))</formula>
    </cfRule>
  </conditionalFormatting>
  <conditionalFormatting sqref="AE12">
    <cfRule type="containsText" dxfId="677" priority="1263" operator="containsText" text="Leve">
      <formula>NOT(ISERROR(SEARCH(("Leve"),(AE12))))</formula>
    </cfRule>
  </conditionalFormatting>
  <conditionalFormatting sqref="AD12">
    <cfRule type="containsText" dxfId="676" priority="1268" operator="containsText" text="Muy Baja">
      <formula>NOT(ISERROR(SEARCH(("Muy Baja"),(AD12))))</formula>
    </cfRule>
  </conditionalFormatting>
  <conditionalFormatting sqref="AD12">
    <cfRule type="containsText" dxfId="675" priority="1269" operator="containsText" text="Baja">
      <formula>NOT(ISERROR(SEARCH(("Baja"),(AD12))))</formula>
    </cfRule>
  </conditionalFormatting>
  <conditionalFormatting sqref="AD12">
    <cfRule type="containsText" dxfId="674" priority="1270" operator="containsText" text="A l t a">
      <formula>NOT(ISERROR(SEARCH(("A l t a"),(AD12))))</formula>
    </cfRule>
  </conditionalFormatting>
  <conditionalFormatting sqref="AD12">
    <cfRule type="containsText" dxfId="673" priority="1271" operator="containsText" text="Muy Alta">
      <formula>NOT(ISERROR(SEARCH(("Muy Alta"),(AD12))))</formula>
    </cfRule>
  </conditionalFormatting>
  <conditionalFormatting sqref="AD12">
    <cfRule type="cellIs" dxfId="672" priority="1272" operator="equal">
      <formula>"Media"</formula>
    </cfRule>
  </conditionalFormatting>
  <conditionalFormatting sqref="J12">
    <cfRule type="containsText" dxfId="671" priority="1273" operator="containsText" text="Muy Baja">
      <formula>NOT(ISERROR(SEARCH(("Muy Baja"),(J12))))</formula>
    </cfRule>
  </conditionalFormatting>
  <conditionalFormatting sqref="J12">
    <cfRule type="containsText" dxfId="670" priority="1274" operator="containsText" text="Baja">
      <formula>NOT(ISERROR(SEARCH(("Baja"),(J12))))</formula>
    </cfRule>
  </conditionalFormatting>
  <conditionalFormatting sqref="J12">
    <cfRule type="containsText" dxfId="669" priority="1275" operator="containsText" text="A l t a">
      <formula>NOT(ISERROR(SEARCH(("A l t a"),(J12))))</formula>
    </cfRule>
  </conditionalFormatting>
  <conditionalFormatting sqref="J12">
    <cfRule type="containsText" dxfId="668" priority="1276" operator="containsText" text="Muy Alta">
      <formula>NOT(ISERROR(SEARCH(("Muy Alta"),(J12))))</formula>
    </cfRule>
  </conditionalFormatting>
  <conditionalFormatting sqref="J12">
    <cfRule type="cellIs" dxfId="667" priority="1277" operator="equal">
      <formula>"Media"</formula>
    </cfRule>
  </conditionalFormatting>
  <conditionalFormatting sqref="K11:K12">
    <cfRule type="containsText" dxfId="666" priority="1292" operator="containsText" text="Muy Baja">
      <formula>NOT(ISERROR(SEARCH(("Muy Baja"),(K11))))</formula>
    </cfRule>
  </conditionalFormatting>
  <conditionalFormatting sqref="K11:K12">
    <cfRule type="containsText" dxfId="665" priority="1293" operator="containsText" text="Baja">
      <formula>NOT(ISERROR(SEARCH(("Baja"),(K11))))</formula>
    </cfRule>
  </conditionalFormatting>
  <conditionalFormatting sqref="K11:K12">
    <cfRule type="containsText" dxfId="664" priority="1294" operator="containsText" text="A l t a">
      <formula>NOT(ISERROR(SEARCH(("A l t a"),(K11))))</formula>
    </cfRule>
  </conditionalFormatting>
  <conditionalFormatting sqref="K11:K12">
    <cfRule type="containsText" dxfId="663" priority="1295" operator="containsText" text="Muy Alta">
      <formula>NOT(ISERROR(SEARCH(("Muy Alta"),(K11))))</formula>
    </cfRule>
  </conditionalFormatting>
  <conditionalFormatting sqref="K11:K12">
    <cfRule type="cellIs" dxfId="662" priority="1296" operator="equal">
      <formula>"Media"</formula>
    </cfRule>
  </conditionalFormatting>
  <conditionalFormatting sqref="L11:AC12">
    <cfRule type="containsText" dxfId="661" priority="1297" operator="containsText" text="Muy Baja">
      <formula>NOT(ISERROR(SEARCH(("Muy Baja"),(L11))))</formula>
    </cfRule>
  </conditionalFormatting>
  <conditionalFormatting sqref="L11:AC12">
    <cfRule type="containsText" dxfId="660" priority="1298" operator="containsText" text="Baja">
      <formula>NOT(ISERROR(SEARCH(("Baja"),(L11))))</formula>
    </cfRule>
  </conditionalFormatting>
  <conditionalFormatting sqref="L11:AC12">
    <cfRule type="containsText" dxfId="659" priority="1299" operator="containsText" text="A l t a">
      <formula>NOT(ISERROR(SEARCH(("A l t a"),(L11))))</formula>
    </cfRule>
  </conditionalFormatting>
  <conditionalFormatting sqref="L11:AC12">
    <cfRule type="containsText" dxfId="658" priority="1300" operator="containsText" text="Muy Alta">
      <formula>NOT(ISERROR(SEARCH(("Muy Alta"),(L11))))</formula>
    </cfRule>
  </conditionalFormatting>
  <conditionalFormatting sqref="L11:AC12">
    <cfRule type="cellIs" dxfId="657" priority="1301" operator="equal">
      <formula>"Media"</formula>
    </cfRule>
  </conditionalFormatting>
  <conditionalFormatting sqref="I8 I26">
    <cfRule type="containsText" dxfId="656" priority="1390" operator="containsText" text="Rara vez">
      <formula>NOT(ISERROR(SEARCH("Rara vez",I8)))</formula>
    </cfRule>
  </conditionalFormatting>
  <conditionalFormatting sqref="I8 I26">
    <cfRule type="containsText" dxfId="655" priority="1391" operator="containsText" text="Improbable">
      <formula>NOT(ISERROR(SEARCH("Improbable",I8)))</formula>
    </cfRule>
  </conditionalFormatting>
  <conditionalFormatting sqref="I8 I26">
    <cfRule type="containsText" dxfId="654" priority="1392" operator="containsText" text="Probable">
      <formula>NOT(ISERROR(SEARCH("Probable",I8)))</formula>
    </cfRule>
  </conditionalFormatting>
  <conditionalFormatting sqref="I8 I26">
    <cfRule type="containsText" dxfId="653" priority="1393" operator="containsText" text="Casi seguro">
      <formula>NOT(ISERROR(SEARCH("Casi seguro",I8)))</formula>
    </cfRule>
  </conditionalFormatting>
  <conditionalFormatting sqref="I8 I26">
    <cfRule type="cellIs" dxfId="652" priority="1394" operator="equal">
      <formula>"Posible"</formula>
    </cfRule>
  </conditionalFormatting>
  <conditionalFormatting sqref="J8:J9">
    <cfRule type="containsText" dxfId="651" priority="1395" operator="containsText" text="Muy Baja">
      <formula>NOT(ISERROR(SEARCH(("Muy Baja"),(J8))))</formula>
    </cfRule>
  </conditionalFormatting>
  <conditionalFormatting sqref="J8:J9">
    <cfRule type="containsText" dxfId="650" priority="1396" operator="containsText" text="Baja">
      <formula>NOT(ISERROR(SEARCH(("Baja"),(J8))))</formula>
    </cfRule>
  </conditionalFormatting>
  <conditionalFormatting sqref="J8:J9">
    <cfRule type="containsText" dxfId="649" priority="1397" operator="containsText" text="A l t a">
      <formula>NOT(ISERROR(SEARCH(("A l t a"),(J8))))</formula>
    </cfRule>
  </conditionalFormatting>
  <conditionalFormatting sqref="J8:J9">
    <cfRule type="containsText" dxfId="648" priority="1398" operator="containsText" text="Muy Alta">
      <formula>NOT(ISERROR(SEARCH(("Muy Alta"),(J8))))</formula>
    </cfRule>
  </conditionalFormatting>
  <conditionalFormatting sqref="J8:J9">
    <cfRule type="cellIs" dxfId="647" priority="1399" operator="equal">
      <formula>"Media"</formula>
    </cfRule>
  </conditionalFormatting>
  <conditionalFormatting sqref="J26">
    <cfRule type="containsText" dxfId="646" priority="1765" operator="containsText" text="Muy Baja">
      <formula>NOT(ISERROR(SEARCH(("Muy Baja"),(J26))))</formula>
    </cfRule>
  </conditionalFormatting>
  <conditionalFormatting sqref="J26">
    <cfRule type="containsText" dxfId="645" priority="1766" operator="containsText" text="Baja">
      <formula>NOT(ISERROR(SEARCH(("Baja"),(J26))))</formula>
    </cfRule>
  </conditionalFormatting>
  <conditionalFormatting sqref="J26">
    <cfRule type="containsText" dxfId="644" priority="1767" operator="containsText" text="A l t a">
      <formula>NOT(ISERROR(SEARCH(("A l t a"),(J26))))</formula>
    </cfRule>
  </conditionalFormatting>
  <conditionalFormatting sqref="J26">
    <cfRule type="containsText" dxfId="643" priority="1768" operator="containsText" text="Muy Alta">
      <formula>NOT(ISERROR(SEARCH(("Muy Alta"),(J26))))</formula>
    </cfRule>
  </conditionalFormatting>
  <conditionalFormatting sqref="J26">
    <cfRule type="cellIs" dxfId="642" priority="1769" operator="equal">
      <formula>"Media"</formula>
    </cfRule>
  </conditionalFormatting>
  <conditionalFormatting sqref="AE26">
    <cfRule type="containsText" dxfId="641" priority="1849" operator="containsText" text="Catastrófico">
      <formula>NOT(ISERROR(SEARCH(("Catastrófico"),(AE26))))</formula>
    </cfRule>
  </conditionalFormatting>
  <conditionalFormatting sqref="AE26">
    <cfRule type="containsText" dxfId="640" priority="1850" operator="containsText" text="Mayor">
      <formula>NOT(ISERROR(SEARCH(("Mayor"),(AE26))))</formula>
    </cfRule>
  </conditionalFormatting>
  <conditionalFormatting sqref="AE26">
    <cfRule type="containsText" dxfId="639" priority="1851" operator="containsText" text="Moderado">
      <formula>NOT(ISERROR(SEARCH(("Moderado"),(AE26))))</formula>
    </cfRule>
  </conditionalFormatting>
  <conditionalFormatting sqref="AE26">
    <cfRule type="containsText" dxfId="638" priority="1852" operator="containsText" text="Menor">
      <formula>NOT(ISERROR(SEARCH(("Menor"),(AE26))))</formula>
    </cfRule>
  </conditionalFormatting>
  <conditionalFormatting sqref="AE26">
    <cfRule type="containsText" dxfId="637" priority="1853" operator="containsText" text="Leve">
      <formula>NOT(ISERROR(SEARCH(("Leve"),(AE26))))</formula>
    </cfRule>
  </conditionalFormatting>
  <conditionalFormatting sqref="AD26">
    <cfRule type="containsText" dxfId="636" priority="1854" operator="containsText" text="Muy Baja">
      <formula>NOT(ISERROR(SEARCH(("Muy Baja"),(AD26))))</formula>
    </cfRule>
  </conditionalFormatting>
  <conditionalFormatting sqref="AD26">
    <cfRule type="containsText" dxfId="635" priority="1855" operator="containsText" text="Baja">
      <formula>NOT(ISERROR(SEARCH(("Baja"),(AD26))))</formula>
    </cfRule>
  </conditionalFormatting>
  <conditionalFormatting sqref="AD26">
    <cfRule type="containsText" dxfId="634" priority="1856" operator="containsText" text="A l t a">
      <formula>NOT(ISERROR(SEARCH(("A l t a"),(AD26))))</formula>
    </cfRule>
  </conditionalFormatting>
  <conditionalFormatting sqref="AD26">
    <cfRule type="containsText" dxfId="633" priority="1857" operator="containsText" text="Muy Alta">
      <formula>NOT(ISERROR(SEARCH(("Muy Alta"),(AD26))))</formula>
    </cfRule>
  </conditionalFormatting>
  <conditionalFormatting sqref="AD26">
    <cfRule type="cellIs" dxfId="632" priority="1858" operator="equal">
      <formula>"Media"</formula>
    </cfRule>
  </conditionalFormatting>
  <conditionalFormatting sqref="AH26">
    <cfRule type="containsText" dxfId="631" priority="1864" operator="containsText" text="Extremo">
      <formula>NOT(ISERROR(SEARCH(("Extremo"),(AH26))))</formula>
    </cfRule>
  </conditionalFormatting>
  <conditionalFormatting sqref="AH26">
    <cfRule type="containsText" dxfId="630" priority="1865" operator="containsText" text="Alto">
      <formula>NOT(ISERROR(SEARCH(("Alto"),(AH26))))</formula>
    </cfRule>
  </conditionalFormatting>
  <conditionalFormatting sqref="AH26">
    <cfRule type="containsText" dxfId="629" priority="1866" operator="containsText" text="Moderado">
      <formula>NOT(ISERROR(SEARCH(("Moderado"),(AH26))))</formula>
    </cfRule>
  </conditionalFormatting>
  <conditionalFormatting sqref="AH26">
    <cfRule type="containsText" dxfId="628" priority="1867" operator="containsText" text="Bajo">
      <formula>NOT(ISERROR(SEARCH(("Bajo"),(AH26))))</formula>
    </cfRule>
  </conditionalFormatting>
  <conditionalFormatting sqref="K26">
    <cfRule type="containsText" dxfId="627" priority="1882" operator="containsText" text="Muy Baja">
      <formula>NOT(ISERROR(SEARCH(("Muy Baja"),(K26))))</formula>
    </cfRule>
  </conditionalFormatting>
  <conditionalFormatting sqref="K26">
    <cfRule type="containsText" dxfId="626" priority="1883" operator="containsText" text="Baja">
      <formula>NOT(ISERROR(SEARCH(("Baja"),(K26))))</formula>
    </cfRule>
  </conditionalFormatting>
  <conditionalFormatting sqref="K26">
    <cfRule type="containsText" dxfId="625" priority="1884" operator="containsText" text="A l t a">
      <formula>NOT(ISERROR(SEARCH(("A l t a"),(K26))))</formula>
    </cfRule>
  </conditionalFormatting>
  <conditionalFormatting sqref="K26">
    <cfRule type="containsText" dxfId="624" priority="1885" operator="containsText" text="Muy Alta">
      <formula>NOT(ISERROR(SEARCH(("Muy Alta"),(K26))))</formula>
    </cfRule>
  </conditionalFormatting>
  <conditionalFormatting sqref="K26">
    <cfRule type="cellIs" dxfId="623" priority="1886" operator="equal">
      <formula>"Media"</formula>
    </cfRule>
  </conditionalFormatting>
  <conditionalFormatting sqref="L26:AC26">
    <cfRule type="containsText" dxfId="622" priority="1887" operator="containsText" text="Muy Baja">
      <formula>NOT(ISERROR(SEARCH(("Muy Baja"),(L26))))</formula>
    </cfRule>
  </conditionalFormatting>
  <conditionalFormatting sqref="L26:AC26">
    <cfRule type="containsText" dxfId="621" priority="1888" operator="containsText" text="Baja">
      <formula>NOT(ISERROR(SEARCH(("Baja"),(L26))))</formula>
    </cfRule>
  </conditionalFormatting>
  <conditionalFormatting sqref="L26:AC26">
    <cfRule type="containsText" dxfId="620" priority="1889" operator="containsText" text="A l t a">
      <formula>NOT(ISERROR(SEARCH(("A l t a"),(L26))))</formula>
    </cfRule>
  </conditionalFormatting>
  <conditionalFormatting sqref="L26:AC26">
    <cfRule type="containsText" dxfId="619" priority="1890" operator="containsText" text="Muy Alta">
      <formula>NOT(ISERROR(SEARCH(("Muy Alta"),(L26))))</formula>
    </cfRule>
  </conditionalFormatting>
  <conditionalFormatting sqref="L26:AC26">
    <cfRule type="cellIs" dxfId="618" priority="1891" operator="equal">
      <formula>"Media"</formula>
    </cfRule>
  </conditionalFormatting>
  <conditionalFormatting sqref="I10:I12">
    <cfRule type="containsText" dxfId="617" priority="1172" operator="containsText" text="Rara vez">
      <formula>NOT(ISERROR(SEARCH("Rara vez",I10)))</formula>
    </cfRule>
  </conditionalFormatting>
  <conditionalFormatting sqref="I10:I12">
    <cfRule type="containsText" dxfId="616" priority="1173" operator="containsText" text="Improbable">
      <formula>NOT(ISERROR(SEARCH("Improbable",I10)))</formula>
    </cfRule>
  </conditionalFormatting>
  <conditionalFormatting sqref="I10:I12">
    <cfRule type="containsText" dxfId="615" priority="1174" operator="containsText" text="Probable">
      <formula>NOT(ISERROR(SEARCH("Probable",I10)))</formula>
    </cfRule>
  </conditionalFormatting>
  <conditionalFormatting sqref="I10:I12">
    <cfRule type="containsText" dxfId="614" priority="1175" operator="containsText" text="Casi seguro">
      <formula>NOT(ISERROR(SEARCH("Casi seguro",I10)))</formula>
    </cfRule>
  </conditionalFormatting>
  <conditionalFormatting sqref="I10:I12">
    <cfRule type="cellIs" dxfId="613" priority="1176" operator="equal">
      <formula>"Posible"</formula>
    </cfRule>
  </conditionalFormatting>
  <conditionalFormatting sqref="BE27 BF8:BH8 BF11:BG12 BF9 BH9 BE26:BG26">
    <cfRule type="containsText" dxfId="612" priority="1142" operator="containsText" text="Débil">
      <formula>NOT(ISERROR(SEARCH("Débil",BE8)))</formula>
    </cfRule>
  </conditionalFormatting>
  <conditionalFormatting sqref="BE27 BF8:BH8 BF11:BG12 BF9 BH9 BE26:BG26">
    <cfRule type="containsText" dxfId="611" priority="1143" operator="containsText" text="Moderado">
      <formula>NOT(ISERROR(SEARCH("Moderado",BE8)))</formula>
    </cfRule>
  </conditionalFormatting>
  <conditionalFormatting sqref="BE27 BF8:BH8 BF11:BG12 BF9 BH9 BE26:BG26">
    <cfRule type="containsText" dxfId="610" priority="1146" operator="containsText" text="Fuerte">
      <formula>NOT(ISERROR(SEARCH("Fuerte",BE8)))</formula>
    </cfRule>
  </conditionalFormatting>
  <conditionalFormatting sqref="AZ11:BA12 AZ26:BA27">
    <cfRule type="containsText" dxfId="609" priority="1136" operator="containsText" text="Débil">
      <formula>NOT(ISERROR(SEARCH("Débil",AZ11)))</formula>
    </cfRule>
  </conditionalFormatting>
  <conditionalFormatting sqref="AZ11:BA12 AZ26:BA27">
    <cfRule type="containsText" dxfId="608" priority="1137" operator="containsText" text="Moderado">
      <formula>NOT(ISERROR(SEARCH("Moderado",AZ11)))</formula>
    </cfRule>
  </conditionalFormatting>
  <conditionalFormatting sqref="AZ11:BA12 AZ26:BA27">
    <cfRule type="containsText" dxfId="607" priority="1138" operator="containsText" text="Fuerte">
      <formula>NOT(ISERROR(SEARCH("Fuerte",AZ11)))</formula>
    </cfRule>
  </conditionalFormatting>
  <conditionalFormatting sqref="AG10:AG12">
    <cfRule type="containsText" dxfId="606" priority="1132" operator="containsText" text="Extremo">
      <formula>NOT(ISERROR(SEARCH(("Extremo"),(AG10))))</formula>
    </cfRule>
  </conditionalFormatting>
  <conditionalFormatting sqref="AG10:AG12">
    <cfRule type="containsText" dxfId="605" priority="1133" operator="containsText" text="Alto">
      <formula>NOT(ISERROR(SEARCH(("Alto"),(AG10))))</formula>
    </cfRule>
  </conditionalFormatting>
  <conditionalFormatting sqref="AG10:AG12">
    <cfRule type="containsText" dxfId="604" priority="1134" operator="containsText" text="Moderado">
      <formula>NOT(ISERROR(SEARCH(("Moderado"),(AG10))))</formula>
    </cfRule>
  </conditionalFormatting>
  <conditionalFormatting sqref="AG10:AG12">
    <cfRule type="containsText" dxfId="603" priority="1135" operator="containsText" text="Bajo">
      <formula>NOT(ISERROR(SEARCH(("Bajo"),(AG10))))</formula>
    </cfRule>
  </conditionalFormatting>
  <conditionalFormatting sqref="BI8:BJ8 BJ9">
    <cfRule type="containsText" dxfId="602" priority="1100" operator="containsText" text="Rara vez">
      <formula>NOT(ISERROR(SEARCH("Rara vez",BI8)))</formula>
    </cfRule>
  </conditionalFormatting>
  <conditionalFormatting sqref="BI8:BJ8 BJ9">
    <cfRule type="containsText" dxfId="601" priority="1101" operator="containsText" text="Improbable">
      <formula>NOT(ISERROR(SEARCH("Improbable",BI8)))</formula>
    </cfRule>
  </conditionalFormatting>
  <conditionalFormatting sqref="BI8:BJ8 BJ9">
    <cfRule type="containsText" dxfId="600" priority="1102" operator="containsText" text="Probable">
      <formula>NOT(ISERROR(SEARCH("Probable",BI8)))</formula>
    </cfRule>
  </conditionalFormatting>
  <conditionalFormatting sqref="BI8:BJ8 BJ9">
    <cfRule type="containsText" dxfId="599" priority="1103" operator="containsText" text="Casi seguro">
      <formula>NOT(ISERROR(SEARCH("Casi seguro",BI8)))</formula>
    </cfRule>
  </conditionalFormatting>
  <conditionalFormatting sqref="BI8:BJ8 BJ9">
    <cfRule type="cellIs" dxfId="598" priority="1104" operator="equal">
      <formula>"Posible"</formula>
    </cfRule>
  </conditionalFormatting>
  <conditionalFormatting sqref="BH11:BH12">
    <cfRule type="containsText" dxfId="597" priority="1097" operator="containsText" text="Débil">
      <formula>NOT(ISERROR(SEARCH("Débil",BH11)))</formula>
    </cfRule>
  </conditionalFormatting>
  <conditionalFormatting sqref="BH11:BH12">
    <cfRule type="containsText" dxfId="596" priority="1098" operator="containsText" text="Moderado">
      <formula>NOT(ISERROR(SEARCH("Moderado",BH11)))</formula>
    </cfRule>
  </conditionalFormatting>
  <conditionalFormatting sqref="BH11:BH12">
    <cfRule type="containsText" dxfId="595" priority="1099" operator="containsText" text="Fuerte">
      <formula>NOT(ISERROR(SEARCH("Fuerte",BH11)))</formula>
    </cfRule>
  </conditionalFormatting>
  <conditionalFormatting sqref="AZ20:BA20 AZ22:BA22 AZ21 BF20:BF22">
    <cfRule type="containsText" dxfId="594" priority="811" operator="containsText" text="Débil">
      <formula>NOT(ISERROR(SEARCH("Débil",AZ20)))</formula>
    </cfRule>
  </conditionalFormatting>
  <conditionalFormatting sqref="AZ20:BA20 AZ22:BA22 AZ21 BF20:BF22">
    <cfRule type="containsText" dxfId="593" priority="812" operator="containsText" text="Moderado">
      <formula>NOT(ISERROR(SEARCH("Moderado",AZ20)))</formula>
    </cfRule>
  </conditionalFormatting>
  <conditionalFormatting sqref="AZ20:BA20 AZ22:BA22 AZ21 BF20:BF22">
    <cfRule type="containsText" dxfId="592" priority="813" operator="containsText" text="Fuerte">
      <formula>NOT(ISERROR(SEARCH("Fuerte",AZ20)))</formula>
    </cfRule>
  </conditionalFormatting>
  <conditionalFormatting sqref="BI11:BI12">
    <cfRule type="containsText" dxfId="591" priority="1031" operator="containsText" text="Rara vez">
      <formula>NOT(ISERROR(SEARCH("Rara vez",BI11)))</formula>
    </cfRule>
  </conditionalFormatting>
  <conditionalFormatting sqref="BI11:BI12">
    <cfRule type="containsText" dxfId="590" priority="1032" operator="containsText" text="Improbable">
      <formula>NOT(ISERROR(SEARCH("Improbable",BI11)))</formula>
    </cfRule>
  </conditionalFormatting>
  <conditionalFormatting sqref="BI11:BI12">
    <cfRule type="containsText" dxfId="589" priority="1033" operator="containsText" text="Probable">
      <formula>NOT(ISERROR(SEARCH("Probable",BI11)))</formula>
    </cfRule>
  </conditionalFormatting>
  <conditionalFormatting sqref="BI11:BI12">
    <cfRule type="containsText" dxfId="588" priority="1034" operator="containsText" text="Casi seguro">
      <formula>NOT(ISERROR(SEARCH("Casi seguro",BI11)))</formula>
    </cfRule>
  </conditionalFormatting>
  <conditionalFormatting sqref="BI11:BI12">
    <cfRule type="cellIs" dxfId="587" priority="1035" operator="equal">
      <formula>"Posible"</formula>
    </cfRule>
  </conditionalFormatting>
  <conditionalFormatting sqref="BH26">
    <cfRule type="containsText" dxfId="586" priority="1041" operator="containsText" text="Débil">
      <formula>NOT(ISERROR(SEARCH("Débil",BH26)))</formula>
    </cfRule>
  </conditionalFormatting>
  <conditionalFormatting sqref="BH26">
    <cfRule type="containsText" dxfId="585" priority="1042" operator="containsText" text="Moderado">
      <formula>NOT(ISERROR(SEARCH("Moderado",BH26)))</formula>
    </cfRule>
  </conditionalFormatting>
  <conditionalFormatting sqref="BH26">
    <cfRule type="containsText" dxfId="584" priority="1043" operator="containsText" text="Fuerte">
      <formula>NOT(ISERROR(SEARCH("Fuerte",BH26)))</formula>
    </cfRule>
  </conditionalFormatting>
  <conditionalFormatting sqref="BI26">
    <cfRule type="containsText" dxfId="583" priority="1036" operator="containsText" text="Rara vez">
      <formula>NOT(ISERROR(SEARCH("Rara vez",BI26)))</formula>
    </cfRule>
  </conditionalFormatting>
  <conditionalFormatting sqref="BI26">
    <cfRule type="containsText" dxfId="582" priority="1037" operator="containsText" text="Improbable">
      <formula>NOT(ISERROR(SEARCH("Improbable",BI26)))</formula>
    </cfRule>
  </conditionalFormatting>
  <conditionalFormatting sqref="BI26">
    <cfRule type="containsText" dxfId="581" priority="1038" operator="containsText" text="Probable">
      <formula>NOT(ISERROR(SEARCH("Probable",BI26)))</formula>
    </cfRule>
  </conditionalFormatting>
  <conditionalFormatting sqref="BI26">
    <cfRule type="containsText" dxfId="580" priority="1039" operator="containsText" text="Casi seguro">
      <formula>NOT(ISERROR(SEARCH("Casi seguro",BI26)))</formula>
    </cfRule>
  </conditionalFormatting>
  <conditionalFormatting sqref="BI26">
    <cfRule type="cellIs" dxfId="579" priority="1040" operator="equal">
      <formula>"Posible"</formula>
    </cfRule>
  </conditionalFormatting>
  <conditionalFormatting sqref="BK8">
    <cfRule type="containsText" dxfId="578" priority="1027" operator="containsText" text="Extremo">
      <formula>NOT(ISERROR(SEARCH(("Extremo"),(BK8))))</formula>
    </cfRule>
  </conditionalFormatting>
  <conditionalFormatting sqref="BK8">
    <cfRule type="containsText" dxfId="577" priority="1028" operator="containsText" text="Alto">
      <formula>NOT(ISERROR(SEARCH(("Alto"),(BK8))))</formula>
    </cfRule>
  </conditionalFormatting>
  <conditionalFormatting sqref="BK8">
    <cfRule type="containsText" dxfId="576" priority="1029" operator="containsText" text="Moderado">
      <formula>NOT(ISERROR(SEARCH(("Moderado"),(BK8))))</formula>
    </cfRule>
  </conditionalFormatting>
  <conditionalFormatting sqref="BK8">
    <cfRule type="containsText" dxfId="575" priority="1030" operator="containsText" text="Bajo">
      <formula>NOT(ISERROR(SEARCH(("Bajo"),(BK8))))</formula>
    </cfRule>
  </conditionalFormatting>
  <conditionalFormatting sqref="BJ26">
    <cfRule type="containsText" dxfId="574" priority="941" operator="containsText" text="Rara vez">
      <formula>NOT(ISERROR(SEARCH("Rara vez",BJ26)))</formula>
    </cfRule>
  </conditionalFormatting>
  <conditionalFormatting sqref="BJ26">
    <cfRule type="containsText" dxfId="573" priority="942" operator="containsText" text="Improbable">
      <formula>NOT(ISERROR(SEARCH("Improbable",BJ26)))</formula>
    </cfRule>
  </conditionalFormatting>
  <conditionalFormatting sqref="BJ26">
    <cfRule type="containsText" dxfId="572" priority="943" operator="containsText" text="Probable">
      <formula>NOT(ISERROR(SEARCH("Probable",BJ26)))</formula>
    </cfRule>
  </conditionalFormatting>
  <conditionalFormatting sqref="BJ26">
    <cfRule type="containsText" dxfId="571" priority="944" operator="containsText" text="Casi seguro">
      <formula>NOT(ISERROR(SEARCH("Casi seguro",BJ26)))</formula>
    </cfRule>
  </conditionalFormatting>
  <conditionalFormatting sqref="BJ26">
    <cfRule type="cellIs" dxfId="570" priority="945" operator="equal">
      <formula>"Posible"</formula>
    </cfRule>
  </conditionalFormatting>
  <conditionalFormatting sqref="BK26">
    <cfRule type="containsText" dxfId="569" priority="937" operator="containsText" text="Extremo">
      <formula>NOT(ISERROR(SEARCH(("Extremo"),(BK26))))</formula>
    </cfRule>
  </conditionalFormatting>
  <conditionalFormatting sqref="BK26">
    <cfRule type="containsText" dxfId="568" priority="938" operator="containsText" text="Alto">
      <formula>NOT(ISERROR(SEARCH(("Alto"),(BK26))))</formula>
    </cfRule>
  </conditionalFormatting>
  <conditionalFormatting sqref="BK26">
    <cfRule type="containsText" dxfId="567" priority="939" operator="containsText" text="Moderado">
      <formula>NOT(ISERROR(SEARCH(("Moderado"),(BK26))))</formula>
    </cfRule>
  </conditionalFormatting>
  <conditionalFormatting sqref="BK26">
    <cfRule type="containsText" dxfId="566" priority="940" operator="containsText" text="Bajo">
      <formula>NOT(ISERROR(SEARCH(("Bajo"),(BK26))))</formula>
    </cfRule>
  </conditionalFormatting>
  <conditionalFormatting sqref="BJ11:BJ12">
    <cfRule type="containsText" dxfId="565" priority="1013" operator="containsText" text="Rara vez">
      <formula>NOT(ISERROR(SEARCH("Rara vez",BJ11)))</formula>
    </cfRule>
  </conditionalFormatting>
  <conditionalFormatting sqref="BJ11:BJ12">
    <cfRule type="containsText" dxfId="564" priority="1014" operator="containsText" text="Improbable">
      <formula>NOT(ISERROR(SEARCH("Improbable",BJ11)))</formula>
    </cfRule>
  </conditionalFormatting>
  <conditionalFormatting sqref="BJ11:BJ12">
    <cfRule type="containsText" dxfId="563" priority="1015" operator="containsText" text="Probable">
      <formula>NOT(ISERROR(SEARCH("Probable",BJ11)))</formula>
    </cfRule>
  </conditionalFormatting>
  <conditionalFormatting sqref="BJ11:BJ12">
    <cfRule type="containsText" dxfId="562" priority="1016" operator="containsText" text="Casi seguro">
      <formula>NOT(ISERROR(SEARCH("Casi seguro",BJ11)))</formula>
    </cfRule>
  </conditionalFormatting>
  <conditionalFormatting sqref="BJ11:BJ12">
    <cfRule type="cellIs" dxfId="561" priority="1017" operator="equal">
      <formula>"Posible"</formula>
    </cfRule>
  </conditionalFormatting>
  <conditionalFormatting sqref="BK11:BK12">
    <cfRule type="containsText" dxfId="560" priority="1009" operator="containsText" text="Extremo">
      <formula>NOT(ISERROR(SEARCH(("Extremo"),(BK11))))</formula>
    </cfRule>
  </conditionalFormatting>
  <conditionalFormatting sqref="BK11:BK12">
    <cfRule type="containsText" dxfId="559" priority="1010" operator="containsText" text="Alto">
      <formula>NOT(ISERROR(SEARCH(("Alto"),(BK11))))</formula>
    </cfRule>
  </conditionalFormatting>
  <conditionalFormatting sqref="BK11:BK12">
    <cfRule type="containsText" dxfId="558" priority="1011" operator="containsText" text="Moderado">
      <formula>NOT(ISERROR(SEARCH(("Moderado"),(BK11))))</formula>
    </cfRule>
  </conditionalFormatting>
  <conditionalFormatting sqref="BK11:BK12">
    <cfRule type="containsText" dxfId="557" priority="1012" operator="containsText" text="Bajo">
      <formula>NOT(ISERROR(SEARCH(("Bajo"),(BK11))))</formula>
    </cfRule>
  </conditionalFormatting>
  <conditionalFormatting sqref="AZ10:BH10">
    <cfRule type="containsText" dxfId="556" priority="916" operator="containsText" text="Débil">
      <formula>NOT(ISERROR(SEARCH("Débil",AZ10)))</formula>
    </cfRule>
  </conditionalFormatting>
  <conditionalFormatting sqref="AZ10:BH10">
    <cfRule type="containsText" dxfId="555" priority="917" operator="containsText" text="Moderado">
      <formula>NOT(ISERROR(SEARCH("Moderado",AZ10)))</formula>
    </cfRule>
  </conditionalFormatting>
  <conditionalFormatting sqref="AZ10:BH10">
    <cfRule type="containsText" dxfId="554" priority="918" operator="containsText" text="Fuerte">
      <formula>NOT(ISERROR(SEARCH("Fuerte",AZ10)))</formula>
    </cfRule>
  </conditionalFormatting>
  <conditionalFormatting sqref="BI10:BJ10">
    <cfRule type="containsText" dxfId="553" priority="911" operator="containsText" text="Rara vez">
      <formula>NOT(ISERROR(SEARCH("Rara vez",BI10)))</formula>
    </cfRule>
  </conditionalFormatting>
  <conditionalFormatting sqref="BI10:BJ10">
    <cfRule type="containsText" dxfId="552" priority="912" operator="containsText" text="Improbable">
      <formula>NOT(ISERROR(SEARCH("Improbable",BI10)))</formula>
    </cfRule>
  </conditionalFormatting>
  <conditionalFormatting sqref="BI10:BJ10">
    <cfRule type="containsText" dxfId="551" priority="913" operator="containsText" text="Probable">
      <formula>NOT(ISERROR(SEARCH("Probable",BI10)))</formula>
    </cfRule>
  </conditionalFormatting>
  <conditionalFormatting sqref="BI10:BJ10">
    <cfRule type="containsText" dxfId="550" priority="914" operator="containsText" text="Casi seguro">
      <formula>NOT(ISERROR(SEARCH("Casi seguro",BI10)))</formula>
    </cfRule>
  </conditionalFormatting>
  <conditionalFormatting sqref="BI10:BJ10">
    <cfRule type="cellIs" dxfId="549" priority="915" operator="equal">
      <formula>"Posible"</formula>
    </cfRule>
  </conditionalFormatting>
  <conditionalFormatting sqref="BK10">
    <cfRule type="containsText" dxfId="548" priority="907" operator="containsText" text="Extremo">
      <formula>NOT(ISERROR(SEARCH(("Extremo"),(BK10))))</formula>
    </cfRule>
  </conditionalFormatting>
  <conditionalFormatting sqref="BK10">
    <cfRule type="containsText" dxfId="547" priority="908" operator="containsText" text="Alto">
      <formula>NOT(ISERROR(SEARCH(("Alto"),(BK10))))</formula>
    </cfRule>
  </conditionalFormatting>
  <conditionalFormatting sqref="BK10">
    <cfRule type="containsText" dxfId="546" priority="909" operator="containsText" text="Moderado">
      <formula>NOT(ISERROR(SEARCH(("Moderado"),(BK10))))</formula>
    </cfRule>
  </conditionalFormatting>
  <conditionalFormatting sqref="BK10">
    <cfRule type="containsText" dxfId="545" priority="910" operator="containsText" text="Bajo">
      <formula>NOT(ISERROR(SEARCH(("Bajo"),(BK10))))</formula>
    </cfRule>
  </conditionalFormatting>
  <conditionalFormatting sqref="U8:AC8">
    <cfRule type="containsText" dxfId="544" priority="884" operator="containsText" text="Muy Baja">
      <formula>NOT(ISERROR(SEARCH(("Muy Baja"),(U8))))</formula>
    </cfRule>
  </conditionalFormatting>
  <conditionalFormatting sqref="U8:AC8">
    <cfRule type="containsText" dxfId="543" priority="885" operator="containsText" text="Baja">
      <formula>NOT(ISERROR(SEARCH(("Baja"),(U8))))</formula>
    </cfRule>
  </conditionalFormatting>
  <conditionalFormatting sqref="U8:AC8">
    <cfRule type="containsText" dxfId="542" priority="886" operator="containsText" text="A l t a">
      <formula>NOT(ISERROR(SEARCH(("A l t a"),(U8))))</formula>
    </cfRule>
  </conditionalFormatting>
  <conditionalFormatting sqref="U8:AC8">
    <cfRule type="containsText" dxfId="541" priority="887" operator="containsText" text="Muy Alta">
      <formula>NOT(ISERROR(SEARCH(("Muy Alta"),(U8))))</formula>
    </cfRule>
  </conditionalFormatting>
  <conditionalFormatting sqref="U8:AC8">
    <cfRule type="cellIs" dxfId="540" priority="888" operator="equal">
      <formula>"Media"</formula>
    </cfRule>
  </conditionalFormatting>
  <conditionalFormatting sqref="BB11:BD12">
    <cfRule type="containsText" dxfId="539" priority="881" operator="containsText" text="Débil">
      <formula>NOT(ISERROR(SEARCH("Débil",BB11)))</formula>
    </cfRule>
  </conditionalFormatting>
  <conditionalFormatting sqref="BB11:BD12">
    <cfRule type="containsText" dxfId="538" priority="882" operator="containsText" text="Moderado">
      <formula>NOT(ISERROR(SEARCH("Moderado",BB11)))</formula>
    </cfRule>
  </conditionalFormatting>
  <conditionalFormatting sqref="BB11:BD12">
    <cfRule type="containsText" dxfId="537" priority="883" operator="containsText" text="Fuerte">
      <formula>NOT(ISERROR(SEARCH("Fuerte",BB11)))</formula>
    </cfRule>
  </conditionalFormatting>
  <conditionalFormatting sqref="AE20:AE21">
    <cfRule type="containsText" dxfId="536" priority="819" operator="containsText" text="Catastrófico">
      <formula>NOT(ISERROR(SEARCH(("Catastrófico"),(AE20))))</formula>
    </cfRule>
  </conditionalFormatting>
  <conditionalFormatting sqref="AE20:AE21">
    <cfRule type="containsText" dxfId="535" priority="820" operator="containsText" text="Mayor">
      <formula>NOT(ISERROR(SEARCH(("Mayor"),(AE20))))</formula>
    </cfRule>
  </conditionalFormatting>
  <conditionalFormatting sqref="AE20:AE21">
    <cfRule type="containsText" dxfId="534" priority="821" operator="containsText" text="Moderado">
      <formula>NOT(ISERROR(SEARCH(("Moderado"),(AE20))))</formula>
    </cfRule>
  </conditionalFormatting>
  <conditionalFormatting sqref="AE20:AE21">
    <cfRule type="containsText" dxfId="533" priority="822" operator="containsText" text="Menor">
      <formula>NOT(ISERROR(SEARCH(("Menor"),(AE20))))</formula>
    </cfRule>
  </conditionalFormatting>
  <conditionalFormatting sqref="AE20:AE21">
    <cfRule type="containsText" dxfId="532" priority="823" operator="containsText" text="Leve">
      <formula>NOT(ISERROR(SEARCH(("Leve"),(AE20))))</formula>
    </cfRule>
  </conditionalFormatting>
  <conditionalFormatting sqref="AD20:AD21">
    <cfRule type="containsText" dxfId="531" priority="824" operator="containsText" text="Muy Baja">
      <formula>NOT(ISERROR(SEARCH(("Muy Baja"),(AD20))))</formula>
    </cfRule>
  </conditionalFormatting>
  <conditionalFormatting sqref="AD20:AD21">
    <cfRule type="containsText" dxfId="530" priority="825" operator="containsText" text="Baja">
      <formula>NOT(ISERROR(SEARCH(("Baja"),(AD20))))</formula>
    </cfRule>
  </conditionalFormatting>
  <conditionalFormatting sqref="AD20:AD21">
    <cfRule type="containsText" dxfId="529" priority="826" operator="containsText" text="A l t a">
      <formula>NOT(ISERROR(SEARCH(("A l t a"),(AD20))))</formula>
    </cfRule>
  </conditionalFormatting>
  <conditionalFormatting sqref="AD20:AD21">
    <cfRule type="containsText" dxfId="528" priority="827" operator="containsText" text="Muy Alta">
      <formula>NOT(ISERROR(SEARCH(("Muy Alta"),(AD20))))</formula>
    </cfRule>
  </conditionalFormatting>
  <conditionalFormatting sqref="AD20:AD21">
    <cfRule type="cellIs" dxfId="527" priority="828" operator="equal">
      <formula>"Media"</formula>
    </cfRule>
  </conditionalFormatting>
  <conditionalFormatting sqref="J20:J21">
    <cfRule type="containsText" dxfId="526" priority="829" operator="containsText" text="Muy Baja">
      <formula>NOT(ISERROR(SEARCH(("Muy Baja"),(J20))))</formula>
    </cfRule>
  </conditionalFormatting>
  <conditionalFormatting sqref="J20:J21">
    <cfRule type="containsText" dxfId="525" priority="830" operator="containsText" text="Baja">
      <formula>NOT(ISERROR(SEARCH(("Baja"),(J20))))</formula>
    </cfRule>
  </conditionalFormatting>
  <conditionalFormatting sqref="J20:J21">
    <cfRule type="containsText" dxfId="524" priority="831" operator="containsText" text="A l t a">
      <formula>NOT(ISERROR(SEARCH(("A l t a"),(J20))))</formula>
    </cfRule>
  </conditionalFormatting>
  <conditionalFormatting sqref="J20:J21">
    <cfRule type="containsText" dxfId="523" priority="832" operator="containsText" text="Muy Alta">
      <formula>NOT(ISERROR(SEARCH(("Muy Alta"),(J20))))</formula>
    </cfRule>
  </conditionalFormatting>
  <conditionalFormatting sqref="J20:J21">
    <cfRule type="cellIs" dxfId="522" priority="833" operator="equal">
      <formula>"Media"</formula>
    </cfRule>
  </conditionalFormatting>
  <conditionalFormatting sqref="K20:K21">
    <cfRule type="containsText" dxfId="521" priority="838" operator="containsText" text="Muy Baja">
      <formula>NOT(ISERROR(SEARCH(("Muy Baja"),(K20))))</formula>
    </cfRule>
  </conditionalFormatting>
  <conditionalFormatting sqref="K20:K21">
    <cfRule type="containsText" dxfId="520" priority="839" operator="containsText" text="Baja">
      <formula>NOT(ISERROR(SEARCH(("Baja"),(K20))))</formula>
    </cfRule>
  </conditionalFormatting>
  <conditionalFormatting sqref="K20:K21">
    <cfRule type="containsText" dxfId="519" priority="840" operator="containsText" text="A l t a">
      <formula>NOT(ISERROR(SEARCH(("A l t a"),(K20))))</formula>
    </cfRule>
  </conditionalFormatting>
  <conditionalFormatting sqref="K20:K21">
    <cfRule type="containsText" dxfId="518" priority="841" operator="containsText" text="Muy Alta">
      <formula>NOT(ISERROR(SEARCH(("Muy Alta"),(K20))))</formula>
    </cfRule>
  </conditionalFormatting>
  <conditionalFormatting sqref="K20:K21">
    <cfRule type="cellIs" dxfId="517" priority="842" operator="equal">
      <formula>"Media"</formula>
    </cfRule>
  </conditionalFormatting>
  <conditionalFormatting sqref="W20:W21 Y20:Z21">
    <cfRule type="containsText" dxfId="516" priority="843" operator="containsText" text="Muy Baja">
      <formula>NOT(ISERROR(SEARCH(("Muy Baja"),(W20))))</formula>
    </cfRule>
  </conditionalFormatting>
  <conditionalFormatting sqref="W20:W21 Y20:Z21">
    <cfRule type="containsText" dxfId="515" priority="844" operator="containsText" text="Baja">
      <formula>NOT(ISERROR(SEARCH(("Baja"),(W20))))</formula>
    </cfRule>
  </conditionalFormatting>
  <conditionalFormatting sqref="W20:W21 Y20:Z21">
    <cfRule type="containsText" dxfId="514" priority="845" operator="containsText" text="A l t a">
      <formula>NOT(ISERROR(SEARCH(("A l t a"),(W20))))</formula>
    </cfRule>
  </conditionalFormatting>
  <conditionalFormatting sqref="W20:W21 Y20:Z21">
    <cfRule type="containsText" dxfId="513" priority="846" operator="containsText" text="Muy Alta">
      <formula>NOT(ISERROR(SEARCH(("Muy Alta"),(W20))))</formula>
    </cfRule>
  </conditionalFormatting>
  <conditionalFormatting sqref="W20:W21 Y20:Z21">
    <cfRule type="cellIs" dxfId="512" priority="847" operator="equal">
      <formula>"Media"</formula>
    </cfRule>
  </conditionalFormatting>
  <conditionalFormatting sqref="L20:V21">
    <cfRule type="containsText" dxfId="511" priority="848" operator="containsText" text="Muy Baja">
      <formula>NOT(ISERROR(SEARCH(("Muy Baja"),(L20))))</formula>
    </cfRule>
  </conditionalFormatting>
  <conditionalFormatting sqref="L20:V21">
    <cfRule type="containsText" dxfId="510" priority="849" operator="containsText" text="Baja">
      <formula>NOT(ISERROR(SEARCH(("Baja"),(L20))))</formula>
    </cfRule>
  </conditionalFormatting>
  <conditionalFormatting sqref="L20:V21">
    <cfRule type="containsText" dxfId="509" priority="850" operator="containsText" text="A l t a">
      <formula>NOT(ISERROR(SEARCH(("A l t a"),(L20))))</formula>
    </cfRule>
  </conditionalFormatting>
  <conditionalFormatting sqref="L20:V21">
    <cfRule type="containsText" dxfId="508" priority="851" operator="containsText" text="Muy Alta">
      <formula>NOT(ISERROR(SEARCH(("Muy Alta"),(L20))))</formula>
    </cfRule>
  </conditionalFormatting>
  <conditionalFormatting sqref="L20:V21">
    <cfRule type="cellIs" dxfId="507" priority="852" operator="equal">
      <formula>"Media"</formula>
    </cfRule>
  </conditionalFormatting>
  <conditionalFormatting sqref="AC20:AC21">
    <cfRule type="containsText" dxfId="506" priority="853" operator="containsText" text="Muy Baja">
      <formula>NOT(ISERROR(SEARCH(("Muy Baja"),(AC20))))</formula>
    </cfRule>
  </conditionalFormatting>
  <conditionalFormatting sqref="AC20:AC21">
    <cfRule type="containsText" dxfId="505" priority="854" operator="containsText" text="Baja">
      <formula>NOT(ISERROR(SEARCH(("Baja"),(AC20))))</formula>
    </cfRule>
  </conditionalFormatting>
  <conditionalFormatting sqref="AC20:AC21">
    <cfRule type="containsText" dxfId="504" priority="855" operator="containsText" text="A l t a">
      <formula>NOT(ISERROR(SEARCH(("A l t a"),(AC20))))</formula>
    </cfRule>
  </conditionalFormatting>
  <conditionalFormatting sqref="AC20:AC21">
    <cfRule type="containsText" dxfId="503" priority="856" operator="containsText" text="Muy Alta">
      <formula>NOT(ISERROR(SEARCH(("Muy Alta"),(AC20))))</formula>
    </cfRule>
  </conditionalFormatting>
  <conditionalFormatting sqref="AC20:AC21">
    <cfRule type="cellIs" dxfId="502" priority="857" operator="equal">
      <formula>"Media"</formula>
    </cfRule>
  </conditionalFormatting>
  <conditionalFormatting sqref="AB20:AB21">
    <cfRule type="containsText" dxfId="501" priority="858" operator="containsText" text="Muy Baja">
      <formula>NOT(ISERROR(SEARCH(("Muy Baja"),(AB20))))</formula>
    </cfRule>
  </conditionalFormatting>
  <conditionalFormatting sqref="AB20:AB21">
    <cfRule type="containsText" dxfId="500" priority="859" operator="containsText" text="Baja">
      <formula>NOT(ISERROR(SEARCH(("Baja"),(AB20))))</formula>
    </cfRule>
  </conditionalFormatting>
  <conditionalFormatting sqref="AB20:AB21">
    <cfRule type="containsText" dxfId="499" priority="860" operator="containsText" text="A l t a">
      <formula>NOT(ISERROR(SEARCH(("A l t a"),(AB20))))</formula>
    </cfRule>
  </conditionalFormatting>
  <conditionalFormatting sqref="AB20:AB21">
    <cfRule type="containsText" dxfId="498" priority="861" operator="containsText" text="Muy Alta">
      <formula>NOT(ISERROR(SEARCH(("Muy Alta"),(AB20))))</formula>
    </cfRule>
  </conditionalFormatting>
  <conditionalFormatting sqref="AB20:AB21">
    <cfRule type="cellIs" dxfId="497" priority="862" operator="equal">
      <formula>"Media"</formula>
    </cfRule>
  </conditionalFormatting>
  <conditionalFormatting sqref="AA20:AA21">
    <cfRule type="containsText" dxfId="496" priority="863" operator="containsText" text="Muy Baja">
      <formula>NOT(ISERROR(SEARCH(("Muy Baja"),(AA20))))</formula>
    </cfRule>
  </conditionalFormatting>
  <conditionalFormatting sqref="AA20:AA21">
    <cfRule type="containsText" dxfId="495" priority="864" operator="containsText" text="Baja">
      <formula>NOT(ISERROR(SEARCH(("Baja"),(AA20))))</formula>
    </cfRule>
  </conditionalFormatting>
  <conditionalFormatting sqref="AA20:AA21">
    <cfRule type="containsText" dxfId="494" priority="865" operator="containsText" text="A l t a">
      <formula>NOT(ISERROR(SEARCH(("A l t a"),(AA20))))</formula>
    </cfRule>
  </conditionalFormatting>
  <conditionalFormatting sqref="AA20:AA21">
    <cfRule type="containsText" dxfId="493" priority="866" operator="containsText" text="Muy Alta">
      <formula>NOT(ISERROR(SEARCH(("Muy Alta"),(AA20))))</formula>
    </cfRule>
  </conditionalFormatting>
  <conditionalFormatting sqref="AA20:AA21">
    <cfRule type="cellIs" dxfId="492" priority="867" operator="equal">
      <formula>"Media"</formula>
    </cfRule>
  </conditionalFormatting>
  <conditionalFormatting sqref="X20:X21">
    <cfRule type="containsText" dxfId="491" priority="868" operator="containsText" text="Muy Baja">
      <formula>NOT(ISERROR(SEARCH(("Muy Baja"),(X20))))</formula>
    </cfRule>
  </conditionalFormatting>
  <conditionalFormatting sqref="X20:X21">
    <cfRule type="containsText" dxfId="490" priority="869" operator="containsText" text="Baja">
      <formula>NOT(ISERROR(SEARCH(("Baja"),(X20))))</formula>
    </cfRule>
  </conditionalFormatting>
  <conditionalFormatting sqref="X20:X21">
    <cfRule type="containsText" dxfId="489" priority="870" operator="containsText" text="A l t a">
      <formula>NOT(ISERROR(SEARCH(("A l t a"),(X20))))</formula>
    </cfRule>
  </conditionalFormatting>
  <conditionalFormatting sqref="X20:X21">
    <cfRule type="containsText" dxfId="488" priority="871" operator="containsText" text="Muy Alta">
      <formula>NOT(ISERROR(SEARCH(("Muy Alta"),(X20))))</formula>
    </cfRule>
  </conditionalFormatting>
  <conditionalFormatting sqref="X20:X21">
    <cfRule type="cellIs" dxfId="487" priority="872" operator="equal">
      <formula>"Media"</formula>
    </cfRule>
  </conditionalFormatting>
  <conditionalFormatting sqref="I20:I21">
    <cfRule type="containsText" dxfId="486" priority="814" operator="containsText" text="Rara vez">
      <formula>NOT(ISERROR(SEARCH("Rara vez",I20)))</formula>
    </cfRule>
  </conditionalFormatting>
  <conditionalFormatting sqref="I20:I21">
    <cfRule type="containsText" dxfId="485" priority="815" operator="containsText" text="Improbable">
      <formula>NOT(ISERROR(SEARCH("Improbable",I20)))</formula>
    </cfRule>
  </conditionalFormatting>
  <conditionalFormatting sqref="I20:I21">
    <cfRule type="containsText" dxfId="484" priority="816" operator="containsText" text="Probable">
      <formula>NOT(ISERROR(SEARCH("Probable",I20)))</formula>
    </cfRule>
  </conditionalFormatting>
  <conditionalFormatting sqref="I20:I21">
    <cfRule type="containsText" dxfId="483" priority="817" operator="containsText" text="Casi seguro">
      <formula>NOT(ISERROR(SEARCH("Casi seguro",I20)))</formula>
    </cfRule>
  </conditionalFormatting>
  <conditionalFormatting sqref="I20:I21">
    <cfRule type="cellIs" dxfId="482" priority="818" operator="equal">
      <formula>"Posible"</formula>
    </cfRule>
  </conditionalFormatting>
  <conditionalFormatting sqref="AG20:AG21">
    <cfRule type="containsText" dxfId="481" priority="807" operator="containsText" text="Extremo">
      <formula>NOT(ISERROR(SEARCH(("Extremo"),(AG20))))</formula>
    </cfRule>
  </conditionalFormatting>
  <conditionalFormatting sqref="AG20:AG21">
    <cfRule type="containsText" dxfId="480" priority="808" operator="containsText" text="Alto">
      <formula>NOT(ISERROR(SEARCH(("Alto"),(AG20))))</formula>
    </cfRule>
  </conditionalFormatting>
  <conditionalFormatting sqref="AG20:AG21">
    <cfRule type="containsText" dxfId="479" priority="809" operator="containsText" text="Moderado">
      <formula>NOT(ISERROR(SEARCH(("Moderado"),(AG20))))</formula>
    </cfRule>
  </conditionalFormatting>
  <conditionalFormatting sqref="AG20:AG21">
    <cfRule type="containsText" dxfId="478" priority="810" operator="containsText" text="Bajo">
      <formula>NOT(ISERROR(SEARCH(("Bajo"),(AG20))))</formula>
    </cfRule>
  </conditionalFormatting>
  <conditionalFormatting sqref="BJ20:BJ21">
    <cfRule type="containsText" dxfId="477" priority="802" operator="containsText" text="Rara vez">
      <formula>NOT(ISERROR(SEARCH("Rara vez",BJ20)))</formula>
    </cfRule>
  </conditionalFormatting>
  <conditionalFormatting sqref="BJ20:BJ21">
    <cfRule type="containsText" dxfId="476" priority="803" operator="containsText" text="Improbable">
      <formula>NOT(ISERROR(SEARCH("Improbable",BJ20)))</formula>
    </cfRule>
  </conditionalFormatting>
  <conditionalFormatting sqref="BJ20:BJ21">
    <cfRule type="containsText" dxfId="475" priority="804" operator="containsText" text="Probable">
      <formula>NOT(ISERROR(SEARCH("Probable",BJ20)))</formula>
    </cfRule>
  </conditionalFormatting>
  <conditionalFormatting sqref="BJ20:BJ21">
    <cfRule type="containsText" dxfId="474" priority="805" operator="containsText" text="Casi seguro">
      <formula>NOT(ISERROR(SEARCH("Casi seguro",BJ20)))</formula>
    </cfRule>
  </conditionalFormatting>
  <conditionalFormatting sqref="BJ20:BJ21">
    <cfRule type="cellIs" dxfId="473" priority="806" operator="equal">
      <formula>"Posible"</formula>
    </cfRule>
  </conditionalFormatting>
  <conditionalFormatting sqref="BB20:BE20 BB22:BE22 BD21:BE21">
    <cfRule type="containsText" dxfId="472" priority="795" operator="containsText" text="Débil">
      <formula>NOT(ISERROR(SEARCH("Débil",BB20)))</formula>
    </cfRule>
  </conditionalFormatting>
  <conditionalFormatting sqref="BB20:BE20 BB22:BE22 BD21:BE21">
    <cfRule type="containsText" dxfId="471" priority="796" operator="containsText" text="Moderado">
      <formula>NOT(ISERROR(SEARCH("Moderado",BB20)))</formula>
    </cfRule>
  </conditionalFormatting>
  <conditionalFormatting sqref="BB20:BE20 BB22:BE22 BD21:BE21">
    <cfRule type="containsText" dxfId="470" priority="797" operator="containsText" text="Fuerte">
      <formula>NOT(ISERROR(SEARCH("Fuerte",BB20)))</formula>
    </cfRule>
  </conditionalFormatting>
  <conditionalFormatting sqref="BG20:BG21">
    <cfRule type="containsText" dxfId="469" priority="792" operator="containsText" text="Débil">
      <formula>NOT(ISERROR(SEARCH("Débil",BG20)))</formula>
    </cfRule>
  </conditionalFormatting>
  <conditionalFormatting sqref="BG20:BG21">
    <cfRule type="containsText" dxfId="468" priority="793" operator="containsText" text="Moderado">
      <formula>NOT(ISERROR(SEARCH("Moderado",BG20)))</formula>
    </cfRule>
  </conditionalFormatting>
  <conditionalFormatting sqref="BG20:BG21">
    <cfRule type="containsText" dxfId="467" priority="794" operator="containsText" text="Fuerte">
      <formula>NOT(ISERROR(SEARCH("Fuerte",BG20)))</formula>
    </cfRule>
  </conditionalFormatting>
  <conditionalFormatting sqref="BI20:BI21">
    <cfRule type="containsText" dxfId="466" priority="787" operator="containsText" text="Rara vez">
      <formula>NOT(ISERROR(SEARCH("Rara vez",BI20)))</formula>
    </cfRule>
  </conditionalFormatting>
  <conditionalFormatting sqref="BI20:BI21">
    <cfRule type="containsText" dxfId="465" priority="788" operator="containsText" text="Improbable">
      <formula>NOT(ISERROR(SEARCH("Improbable",BI20)))</formula>
    </cfRule>
  </conditionalFormatting>
  <conditionalFormatting sqref="BI20:BI21">
    <cfRule type="containsText" dxfId="464" priority="789" operator="containsText" text="Probable">
      <formula>NOT(ISERROR(SEARCH("Probable",BI20)))</formula>
    </cfRule>
  </conditionalFormatting>
  <conditionalFormatting sqref="BI20:BI21">
    <cfRule type="containsText" dxfId="463" priority="790" operator="containsText" text="Casi seguro">
      <formula>NOT(ISERROR(SEARCH("Casi seguro",BI20)))</formula>
    </cfRule>
  </conditionalFormatting>
  <conditionalFormatting sqref="BI20:BI21">
    <cfRule type="cellIs" dxfId="462" priority="791" operator="equal">
      <formula>"Posible"</formula>
    </cfRule>
  </conditionalFormatting>
  <conditionalFormatting sqref="BH20:BH22">
    <cfRule type="containsText" dxfId="461" priority="784" operator="containsText" text="Débil">
      <formula>NOT(ISERROR(SEARCH("Débil",BH20)))</formula>
    </cfRule>
  </conditionalFormatting>
  <conditionalFormatting sqref="BH20:BH22">
    <cfRule type="containsText" dxfId="460" priority="785" operator="containsText" text="Moderado">
      <formula>NOT(ISERROR(SEARCH("Moderado",BH20)))</formula>
    </cfRule>
  </conditionalFormatting>
  <conditionalFormatting sqref="BH20:BH22">
    <cfRule type="containsText" dxfId="459" priority="786" operator="containsText" text="Fuerte">
      <formula>NOT(ISERROR(SEARCH("Fuerte",BH20)))</formula>
    </cfRule>
  </conditionalFormatting>
  <conditionalFormatting sqref="BK20:BK21">
    <cfRule type="containsText" dxfId="458" priority="780" operator="containsText" text="Extremo">
      <formula>NOT(ISERROR(SEARCH(("Extremo"),(BK20))))</formula>
    </cfRule>
  </conditionalFormatting>
  <conditionalFormatting sqref="BK20:BK21">
    <cfRule type="containsText" dxfId="457" priority="781" operator="containsText" text="Alto">
      <formula>NOT(ISERROR(SEARCH(("Alto"),(BK20))))</formula>
    </cfRule>
  </conditionalFormatting>
  <conditionalFormatting sqref="BK20:BK21">
    <cfRule type="containsText" dxfId="456" priority="782" operator="containsText" text="Moderado">
      <formula>NOT(ISERROR(SEARCH(("Moderado"),(BK20))))</formula>
    </cfRule>
  </conditionalFormatting>
  <conditionalFormatting sqref="BK20:BK21">
    <cfRule type="containsText" dxfId="455" priority="783" operator="containsText" text="Bajo">
      <formula>NOT(ISERROR(SEARCH(("Bajo"),(BK20))))</formula>
    </cfRule>
  </conditionalFormatting>
  <conditionalFormatting sqref="BK25">
    <cfRule type="containsText" dxfId="454" priority="627" operator="containsText" text="Extremo">
      <formula>NOT(ISERROR(SEARCH(("Extremo"),(BK25))))</formula>
    </cfRule>
  </conditionalFormatting>
  <conditionalFormatting sqref="I23">
    <cfRule type="containsText" dxfId="453" priority="746" operator="containsText" text="Rara vez">
      <formula>NOT(ISERROR(SEARCH("Rara vez",I23)))</formula>
    </cfRule>
  </conditionalFormatting>
  <conditionalFormatting sqref="I23">
    <cfRule type="containsText" dxfId="452" priority="747" operator="containsText" text="Improbable">
      <formula>NOT(ISERROR(SEARCH("Improbable",I23)))</formula>
    </cfRule>
  </conditionalFormatting>
  <conditionalFormatting sqref="I23">
    <cfRule type="containsText" dxfId="451" priority="748" operator="containsText" text="Probable">
      <formula>NOT(ISERROR(SEARCH("Probable",I23)))</formula>
    </cfRule>
  </conditionalFormatting>
  <conditionalFormatting sqref="I23">
    <cfRule type="containsText" dxfId="450" priority="749" operator="containsText" text="Casi seguro">
      <formula>NOT(ISERROR(SEARCH("Casi seguro",I23)))</formula>
    </cfRule>
  </conditionalFormatting>
  <conditionalFormatting sqref="I23">
    <cfRule type="cellIs" dxfId="449" priority="750" operator="equal">
      <formula>"Posible"</formula>
    </cfRule>
  </conditionalFormatting>
  <conditionalFormatting sqref="AE23">
    <cfRule type="containsText" dxfId="448" priority="751" operator="containsText" text="Catastrófico">
      <formula>NOT(ISERROR(SEARCH(("Catastrófico"),(AE23))))</formula>
    </cfRule>
  </conditionalFormatting>
  <conditionalFormatting sqref="AE23">
    <cfRule type="containsText" dxfId="447" priority="752" operator="containsText" text="Mayor">
      <formula>NOT(ISERROR(SEARCH(("Mayor"),(AE23))))</formula>
    </cfRule>
  </conditionalFormatting>
  <conditionalFormatting sqref="AE23">
    <cfRule type="containsText" dxfId="446" priority="753" operator="containsText" text="Moderado">
      <formula>NOT(ISERROR(SEARCH(("Moderado"),(AE23))))</formula>
    </cfRule>
  </conditionalFormatting>
  <conditionalFormatting sqref="AE23">
    <cfRule type="containsText" dxfId="445" priority="754" operator="containsText" text="Menor">
      <formula>NOT(ISERROR(SEARCH(("Menor"),(AE23))))</formula>
    </cfRule>
  </conditionalFormatting>
  <conditionalFormatting sqref="AE23">
    <cfRule type="containsText" dxfId="444" priority="755" operator="containsText" text="Leve">
      <formula>NOT(ISERROR(SEARCH(("Leve"),(AE23))))</formula>
    </cfRule>
  </conditionalFormatting>
  <conditionalFormatting sqref="AD23:AD24">
    <cfRule type="containsText" dxfId="443" priority="760" operator="containsText" text="Muy Baja">
      <formula>NOT(ISERROR(SEARCH(("Muy Baja"),(AD23))))</formula>
    </cfRule>
  </conditionalFormatting>
  <conditionalFormatting sqref="AD23:AD24">
    <cfRule type="containsText" dxfId="442" priority="761" operator="containsText" text="Baja">
      <formula>NOT(ISERROR(SEARCH(("Baja"),(AD23))))</formula>
    </cfRule>
  </conditionalFormatting>
  <conditionalFormatting sqref="AD23:AD24">
    <cfRule type="containsText" dxfId="441" priority="762" operator="containsText" text="A l t a">
      <formula>NOT(ISERROR(SEARCH(("A l t a"),(AD23))))</formula>
    </cfRule>
  </conditionalFormatting>
  <conditionalFormatting sqref="AD23:AD24">
    <cfRule type="containsText" dxfId="440" priority="763" operator="containsText" text="Muy Alta">
      <formula>NOT(ISERROR(SEARCH(("Muy Alta"),(AD23))))</formula>
    </cfRule>
  </conditionalFormatting>
  <conditionalFormatting sqref="AD23:AD24">
    <cfRule type="cellIs" dxfId="439" priority="764" operator="equal">
      <formula>"Media"</formula>
    </cfRule>
  </conditionalFormatting>
  <conditionalFormatting sqref="J23:J24">
    <cfRule type="containsText" dxfId="438" priority="765" operator="containsText" text="Muy Baja">
      <formula>NOT(ISERROR(SEARCH(("Muy Baja"),(J23))))</formula>
    </cfRule>
  </conditionalFormatting>
  <conditionalFormatting sqref="J23:J24">
    <cfRule type="containsText" dxfId="437" priority="766" operator="containsText" text="Baja">
      <formula>NOT(ISERROR(SEARCH(("Baja"),(J23))))</formula>
    </cfRule>
  </conditionalFormatting>
  <conditionalFormatting sqref="J23:J24">
    <cfRule type="containsText" dxfId="436" priority="767" operator="containsText" text="A l t a">
      <formula>NOT(ISERROR(SEARCH(("A l t a"),(J23))))</formula>
    </cfRule>
  </conditionalFormatting>
  <conditionalFormatting sqref="J23:J24">
    <cfRule type="containsText" dxfId="435" priority="768" operator="containsText" text="Muy Alta">
      <formula>NOT(ISERROR(SEARCH(("Muy Alta"),(J23))))</formula>
    </cfRule>
  </conditionalFormatting>
  <conditionalFormatting sqref="J23:J24">
    <cfRule type="cellIs" dxfId="434" priority="769" operator="equal">
      <formula>"Media"</formula>
    </cfRule>
  </conditionalFormatting>
  <conditionalFormatting sqref="BA23:BA24 BF23:BG24">
    <cfRule type="containsText" dxfId="433" priority="743" operator="containsText" text="Débil">
      <formula>NOT(ISERROR(SEARCH("Débil",BA23)))</formula>
    </cfRule>
  </conditionalFormatting>
  <conditionalFormatting sqref="BA23:BA24 BF23:BG24">
    <cfRule type="containsText" dxfId="432" priority="744" operator="containsText" text="Moderado">
      <formula>NOT(ISERROR(SEARCH("Moderado",BA23)))</formula>
    </cfRule>
  </conditionalFormatting>
  <conditionalFormatting sqref="BA23:BA24 BF23:BG24">
    <cfRule type="containsText" dxfId="431" priority="745" operator="containsText" text="Fuerte">
      <formula>NOT(ISERROR(SEARCH("Fuerte",BA23)))</formula>
    </cfRule>
  </conditionalFormatting>
  <conditionalFormatting sqref="AG23">
    <cfRule type="containsText" dxfId="430" priority="739" operator="containsText" text="Extremo">
      <formula>NOT(ISERROR(SEARCH(("Extremo"),(AG23))))</formula>
    </cfRule>
  </conditionalFormatting>
  <conditionalFormatting sqref="AG23">
    <cfRule type="containsText" dxfId="429" priority="740" operator="containsText" text="Alto">
      <formula>NOT(ISERROR(SEARCH(("Alto"),(AG23))))</formula>
    </cfRule>
  </conditionalFormatting>
  <conditionalFormatting sqref="AG23">
    <cfRule type="containsText" dxfId="428" priority="741" operator="containsText" text="Moderado">
      <formula>NOT(ISERROR(SEARCH(("Moderado"),(AG23))))</formula>
    </cfRule>
  </conditionalFormatting>
  <conditionalFormatting sqref="AG23">
    <cfRule type="containsText" dxfId="427" priority="742" operator="containsText" text="Bajo">
      <formula>NOT(ISERROR(SEARCH(("Bajo"),(AG23))))</formula>
    </cfRule>
  </conditionalFormatting>
  <conditionalFormatting sqref="BJ23">
    <cfRule type="containsText" dxfId="426" priority="734" operator="containsText" text="Rara vez">
      <formula>NOT(ISERROR(SEARCH("Rara vez",BJ23)))</formula>
    </cfRule>
  </conditionalFormatting>
  <conditionalFormatting sqref="BJ23">
    <cfRule type="containsText" dxfId="425" priority="735" operator="containsText" text="Improbable">
      <formula>NOT(ISERROR(SEARCH("Improbable",BJ23)))</formula>
    </cfRule>
  </conditionalFormatting>
  <conditionalFormatting sqref="BJ23">
    <cfRule type="containsText" dxfId="424" priority="736" operator="containsText" text="Probable">
      <formula>NOT(ISERROR(SEARCH("Probable",BJ23)))</formula>
    </cfRule>
  </conditionalFormatting>
  <conditionalFormatting sqref="BJ23">
    <cfRule type="containsText" dxfId="423" priority="737" operator="containsText" text="Casi seguro">
      <formula>NOT(ISERROR(SEARCH("Casi seguro",BJ23)))</formula>
    </cfRule>
  </conditionalFormatting>
  <conditionalFormatting sqref="BJ23">
    <cfRule type="cellIs" dxfId="422" priority="738" operator="equal">
      <formula>"Posible"</formula>
    </cfRule>
  </conditionalFormatting>
  <conditionalFormatting sqref="BB23:BE24">
    <cfRule type="containsText" dxfId="421" priority="654" operator="containsText" text="Débil">
      <formula>NOT(ISERROR(SEARCH("Débil",BB23)))</formula>
    </cfRule>
  </conditionalFormatting>
  <conditionalFormatting sqref="BB23:BE24">
    <cfRule type="containsText" dxfId="420" priority="655" operator="containsText" text="Moderado">
      <formula>NOT(ISERROR(SEARCH("Moderado",BB23)))</formula>
    </cfRule>
  </conditionalFormatting>
  <conditionalFormatting sqref="BB23:BE24">
    <cfRule type="containsText" dxfId="419" priority="656" operator="containsText" text="Fuerte">
      <formula>NOT(ISERROR(SEARCH("Fuerte",BB23)))</formula>
    </cfRule>
  </conditionalFormatting>
  <conditionalFormatting sqref="BH23:BH24">
    <cfRule type="containsText" dxfId="418" priority="651" operator="containsText" text="Débil">
      <formula>NOT(ISERROR(SEARCH("Débil",BH23)))</formula>
    </cfRule>
  </conditionalFormatting>
  <conditionalFormatting sqref="BH23:BH24">
    <cfRule type="containsText" dxfId="417" priority="652" operator="containsText" text="Moderado">
      <formula>NOT(ISERROR(SEARCH("Moderado",BH23)))</formula>
    </cfRule>
  </conditionalFormatting>
  <conditionalFormatting sqref="BH23:BH24">
    <cfRule type="containsText" dxfId="416" priority="653" operator="containsText" text="Fuerte">
      <formula>NOT(ISERROR(SEARCH("Fuerte",BH23)))</formula>
    </cfRule>
  </conditionalFormatting>
  <conditionalFormatting sqref="BI23">
    <cfRule type="containsText" dxfId="415" priority="646" operator="containsText" text="Rara vez">
      <formula>NOT(ISERROR(SEARCH("Rara vez",BI23)))</formula>
    </cfRule>
  </conditionalFormatting>
  <conditionalFormatting sqref="BI23">
    <cfRule type="containsText" dxfId="414" priority="647" operator="containsText" text="Improbable">
      <formula>NOT(ISERROR(SEARCH("Improbable",BI23)))</formula>
    </cfRule>
  </conditionalFormatting>
  <conditionalFormatting sqref="BI23">
    <cfRule type="containsText" dxfId="413" priority="648" operator="containsText" text="Probable">
      <formula>NOT(ISERROR(SEARCH("Probable",BI23)))</formula>
    </cfRule>
  </conditionalFormatting>
  <conditionalFormatting sqref="BI23">
    <cfRule type="containsText" dxfId="412" priority="649" operator="containsText" text="Casi seguro">
      <formula>NOT(ISERROR(SEARCH("Casi seguro",BI23)))</formula>
    </cfRule>
  </conditionalFormatting>
  <conditionalFormatting sqref="BI23">
    <cfRule type="cellIs" dxfId="411" priority="650" operator="equal">
      <formula>"Posible"</formula>
    </cfRule>
  </conditionalFormatting>
  <conditionalFormatting sqref="BK23">
    <cfRule type="containsText" dxfId="410" priority="642" operator="containsText" text="Extremo">
      <formula>NOT(ISERROR(SEARCH(("Extremo"),(BK23))))</formula>
    </cfRule>
  </conditionalFormatting>
  <conditionalFormatting sqref="BK23">
    <cfRule type="containsText" dxfId="409" priority="643" operator="containsText" text="Alto">
      <formula>NOT(ISERROR(SEARCH(("Alto"),(BK23))))</formula>
    </cfRule>
  </conditionalFormatting>
  <conditionalFormatting sqref="BK23">
    <cfRule type="containsText" dxfId="408" priority="644" operator="containsText" text="Moderado">
      <formula>NOT(ISERROR(SEARCH(("Moderado"),(BK23))))</formula>
    </cfRule>
  </conditionalFormatting>
  <conditionalFormatting sqref="BK23">
    <cfRule type="containsText" dxfId="407" priority="645" operator="containsText" text="Bajo">
      <formula>NOT(ISERROR(SEARCH(("Bajo"),(BK23))))</formula>
    </cfRule>
  </conditionalFormatting>
  <conditionalFormatting sqref="BB25:BD25">
    <cfRule type="containsText" dxfId="406" priority="639" operator="containsText" text="Débil">
      <formula>NOT(ISERROR(SEARCH("Débil",BB25)))</formula>
    </cfRule>
  </conditionalFormatting>
  <conditionalFormatting sqref="BB25:BD25">
    <cfRule type="containsText" dxfId="405" priority="640" operator="containsText" text="Moderado">
      <formula>NOT(ISERROR(SEARCH("Moderado",BB25)))</formula>
    </cfRule>
  </conditionalFormatting>
  <conditionalFormatting sqref="BB25:BD25">
    <cfRule type="containsText" dxfId="404" priority="641" operator="containsText" text="Fuerte">
      <formula>NOT(ISERROR(SEARCH("Fuerte",BB25)))</formula>
    </cfRule>
  </conditionalFormatting>
  <conditionalFormatting sqref="BH25">
    <cfRule type="containsText" dxfId="403" priority="636" operator="containsText" text="Débil">
      <formula>NOT(ISERROR(SEARCH("Débil",BH25)))</formula>
    </cfRule>
  </conditionalFormatting>
  <conditionalFormatting sqref="BH25">
    <cfRule type="containsText" dxfId="402" priority="637" operator="containsText" text="Moderado">
      <formula>NOT(ISERROR(SEARCH("Moderado",BH25)))</formula>
    </cfRule>
  </conditionalFormatting>
  <conditionalFormatting sqref="BH25">
    <cfRule type="containsText" dxfId="401" priority="638" operator="containsText" text="Fuerte">
      <formula>NOT(ISERROR(SEARCH("Fuerte",BH25)))</formula>
    </cfRule>
  </conditionalFormatting>
  <conditionalFormatting sqref="BI25">
    <cfRule type="containsText" dxfId="400" priority="631" operator="containsText" text="Rara vez">
      <formula>NOT(ISERROR(SEARCH("Rara vez",BI25)))</formula>
    </cfRule>
  </conditionalFormatting>
  <conditionalFormatting sqref="BI25">
    <cfRule type="containsText" dxfId="399" priority="632" operator="containsText" text="Improbable">
      <formula>NOT(ISERROR(SEARCH("Improbable",BI25)))</formula>
    </cfRule>
  </conditionalFormatting>
  <conditionalFormatting sqref="BI25">
    <cfRule type="containsText" dxfId="398" priority="633" operator="containsText" text="Probable">
      <formula>NOT(ISERROR(SEARCH("Probable",BI25)))</formula>
    </cfRule>
  </conditionalFormatting>
  <conditionalFormatting sqref="BI25">
    <cfRule type="containsText" dxfId="397" priority="634" operator="containsText" text="Casi seguro">
      <formula>NOT(ISERROR(SEARCH("Casi seguro",BI25)))</formula>
    </cfRule>
  </conditionalFormatting>
  <conditionalFormatting sqref="BI25">
    <cfRule type="cellIs" dxfId="396" priority="635" operator="equal">
      <formula>"Posible"</formula>
    </cfRule>
  </conditionalFormatting>
  <conditionalFormatting sqref="BK25">
    <cfRule type="containsText" dxfId="395" priority="628" operator="containsText" text="Alto">
      <formula>NOT(ISERROR(SEARCH(("Alto"),(BK25))))</formula>
    </cfRule>
  </conditionalFormatting>
  <conditionalFormatting sqref="BK25">
    <cfRule type="containsText" dxfId="394" priority="629" operator="containsText" text="Moderado">
      <formula>NOT(ISERROR(SEARCH(("Moderado"),(BK25))))</formula>
    </cfRule>
  </conditionalFormatting>
  <conditionalFormatting sqref="BK25">
    <cfRule type="containsText" dxfId="393" priority="630" operator="containsText" text="Bajo">
      <formula>NOT(ISERROR(SEARCH(("Bajo"),(BK25))))</formula>
    </cfRule>
  </conditionalFormatting>
  <conditionalFormatting sqref="AE15:AE16">
    <cfRule type="containsText" dxfId="392" priority="410" operator="containsText" text="Catastrófico">
      <formula>NOT(ISERROR(SEARCH("Catastrófico",AE15)))</formula>
    </cfRule>
  </conditionalFormatting>
  <conditionalFormatting sqref="AE15:AE16">
    <cfRule type="containsText" dxfId="391" priority="411" operator="containsText" text="Mayor">
      <formula>NOT(ISERROR(SEARCH("Mayor",AE15)))</formula>
    </cfRule>
  </conditionalFormatting>
  <conditionalFormatting sqref="AE15:AE16">
    <cfRule type="containsText" dxfId="390" priority="412" operator="containsText" text="Moderado">
      <formula>NOT(ISERROR(SEARCH("Moderado",AE15)))</formula>
    </cfRule>
  </conditionalFormatting>
  <conditionalFormatting sqref="AE15:AE16">
    <cfRule type="containsText" dxfId="389" priority="413" operator="containsText" text="Menor">
      <formula>NOT(ISERROR(SEARCH("Menor",AE15)))</formula>
    </cfRule>
  </conditionalFormatting>
  <conditionalFormatting sqref="AE15:AE16">
    <cfRule type="containsText" dxfId="388" priority="414" operator="containsText" text="Leve">
      <formula>NOT(ISERROR(SEARCH("Leve",AE15)))</formula>
    </cfRule>
  </conditionalFormatting>
  <conditionalFormatting sqref="K15:K16">
    <cfRule type="containsText" dxfId="387" priority="419" operator="containsText" text="Muy Baja">
      <formula>NOT(ISERROR(SEARCH("Muy Baja",K15)))</formula>
    </cfRule>
  </conditionalFormatting>
  <conditionalFormatting sqref="K15:K16">
    <cfRule type="containsText" dxfId="386" priority="420" operator="containsText" text="Baja">
      <formula>NOT(ISERROR(SEARCH("Baja",K15)))</formula>
    </cfRule>
  </conditionalFormatting>
  <conditionalFormatting sqref="K15:K16">
    <cfRule type="containsText" dxfId="385" priority="421" operator="containsText" text="A l t a">
      <formula>NOT(ISERROR(SEARCH("A l t a",K15)))</formula>
    </cfRule>
  </conditionalFormatting>
  <conditionalFormatting sqref="K15:K16">
    <cfRule type="containsText" dxfId="384" priority="422" operator="containsText" text="Muy Alta">
      <formula>NOT(ISERROR(SEARCH("Muy Alta",K15)))</formula>
    </cfRule>
  </conditionalFormatting>
  <conditionalFormatting sqref="K15:K16">
    <cfRule type="cellIs" dxfId="383" priority="423" operator="equal">
      <formula>"Media"</formula>
    </cfRule>
  </conditionalFormatting>
  <conditionalFormatting sqref="AD15">
    <cfRule type="containsText" dxfId="382" priority="424" operator="containsText" text="Muy Baja">
      <formula>NOT(ISERROR(SEARCH("Muy Baja",AD15)))</formula>
    </cfRule>
  </conditionalFormatting>
  <conditionalFormatting sqref="AD15">
    <cfRule type="containsText" dxfId="381" priority="425" operator="containsText" text="Baja">
      <formula>NOT(ISERROR(SEARCH("Baja",AD15)))</formula>
    </cfRule>
  </conditionalFormatting>
  <conditionalFormatting sqref="AD15">
    <cfRule type="containsText" dxfId="380" priority="426" operator="containsText" text="A l t a">
      <formula>NOT(ISERROR(SEARCH("A l t a",AD15)))</formula>
    </cfRule>
  </conditionalFormatting>
  <conditionalFormatting sqref="AD15">
    <cfRule type="containsText" dxfId="379" priority="427" operator="containsText" text="Muy Alta">
      <formula>NOT(ISERROR(SEARCH("Muy Alta",AD15)))</formula>
    </cfRule>
  </conditionalFormatting>
  <conditionalFormatting sqref="AD15">
    <cfRule type="cellIs" dxfId="378" priority="428" operator="equal">
      <formula>"Media"</formula>
    </cfRule>
  </conditionalFormatting>
  <conditionalFormatting sqref="AE18">
    <cfRule type="containsText" dxfId="377" priority="429" operator="containsText" text="Catastrófico">
      <formula>NOT(ISERROR(SEARCH("Catastrófico",AE18)))</formula>
    </cfRule>
  </conditionalFormatting>
  <conditionalFormatting sqref="AE18">
    <cfRule type="containsText" dxfId="376" priority="430" operator="containsText" text="Mayor">
      <formula>NOT(ISERROR(SEARCH("Mayor",AE18)))</formula>
    </cfRule>
  </conditionalFormatting>
  <conditionalFormatting sqref="AE18">
    <cfRule type="containsText" dxfId="375" priority="431" operator="containsText" text="Moderado">
      <formula>NOT(ISERROR(SEARCH("Moderado",AE18)))</formula>
    </cfRule>
  </conditionalFormatting>
  <conditionalFormatting sqref="AE18">
    <cfRule type="containsText" dxfId="374" priority="432" operator="containsText" text="Menor">
      <formula>NOT(ISERROR(SEARCH("Menor",AE18)))</formula>
    </cfRule>
  </conditionalFormatting>
  <conditionalFormatting sqref="AE18">
    <cfRule type="containsText" dxfId="373" priority="433" operator="containsText" text="Leve">
      <formula>NOT(ISERROR(SEARCH("Leve",AE18)))</formula>
    </cfRule>
  </conditionalFormatting>
  <conditionalFormatting sqref="AI18">
    <cfRule type="containsText" dxfId="372" priority="434" operator="containsText" text="Extremo">
      <formula>NOT(ISERROR(SEARCH("Extremo",AI18)))</formula>
    </cfRule>
  </conditionalFormatting>
  <conditionalFormatting sqref="AI18">
    <cfRule type="containsText" dxfId="371" priority="435" operator="containsText" text="Alto">
      <formula>NOT(ISERROR(SEARCH("Alto",AI18)))</formula>
    </cfRule>
  </conditionalFormatting>
  <conditionalFormatting sqref="AI18">
    <cfRule type="containsText" dxfId="370" priority="436" operator="containsText" text="Moderado">
      <formula>NOT(ISERROR(SEARCH("Moderado",AI18)))</formula>
    </cfRule>
  </conditionalFormatting>
  <conditionalFormatting sqref="AI18">
    <cfRule type="containsText" dxfId="369" priority="437" operator="containsText" text="Bajo">
      <formula>NOT(ISERROR(SEARCH("Bajo",AI18)))</formula>
    </cfRule>
  </conditionalFormatting>
  <conditionalFormatting sqref="K18">
    <cfRule type="containsText" dxfId="368" priority="438" operator="containsText" text="Muy Baja">
      <formula>NOT(ISERROR(SEARCH("Muy Baja",K18)))</formula>
    </cfRule>
  </conditionalFormatting>
  <conditionalFormatting sqref="K18">
    <cfRule type="containsText" dxfId="367" priority="439" operator="containsText" text="Baja">
      <formula>NOT(ISERROR(SEARCH("Baja",K18)))</formula>
    </cfRule>
  </conditionalFormatting>
  <conditionalFormatting sqref="K18">
    <cfRule type="containsText" dxfId="366" priority="440" operator="containsText" text="A l t a">
      <formula>NOT(ISERROR(SEARCH("A l t a",K18)))</formula>
    </cfRule>
  </conditionalFormatting>
  <conditionalFormatting sqref="K18">
    <cfRule type="containsText" dxfId="365" priority="441" operator="containsText" text="Muy Alta">
      <formula>NOT(ISERROR(SEARCH("Muy Alta",K18)))</formula>
    </cfRule>
  </conditionalFormatting>
  <conditionalFormatting sqref="K18">
    <cfRule type="cellIs" dxfId="364" priority="442" operator="equal">
      <formula>"Media"</formula>
    </cfRule>
  </conditionalFormatting>
  <conditionalFormatting sqref="L18:AD18">
    <cfRule type="containsText" dxfId="363" priority="443" operator="containsText" text="Muy Baja">
      <formula>NOT(ISERROR(SEARCH("Muy Baja",L18)))</formula>
    </cfRule>
  </conditionalFormatting>
  <conditionalFormatting sqref="L18:AD18">
    <cfRule type="containsText" dxfId="362" priority="444" operator="containsText" text="Baja">
      <formula>NOT(ISERROR(SEARCH("Baja",L18)))</formula>
    </cfRule>
  </conditionalFormatting>
  <conditionalFormatting sqref="L18:AD18">
    <cfRule type="containsText" dxfId="361" priority="445" operator="containsText" text="A l t a">
      <formula>NOT(ISERROR(SEARCH("A l t a",L18)))</formula>
    </cfRule>
  </conditionalFormatting>
  <conditionalFormatting sqref="L18:AD18">
    <cfRule type="containsText" dxfId="360" priority="446" operator="containsText" text="Muy Alta">
      <formula>NOT(ISERROR(SEARCH("Muy Alta",L18)))</formula>
    </cfRule>
  </conditionalFormatting>
  <conditionalFormatting sqref="L18:AD18">
    <cfRule type="cellIs" dxfId="359" priority="447" operator="equal">
      <formula>"Media"</formula>
    </cfRule>
  </conditionalFormatting>
  <conditionalFormatting sqref="L15:AC16">
    <cfRule type="containsText" dxfId="358" priority="461" operator="containsText" text="Muy Baja">
      <formula>NOT(ISERROR(SEARCH("Muy Baja",L15)))</formula>
    </cfRule>
  </conditionalFormatting>
  <conditionalFormatting sqref="L15:AC16">
    <cfRule type="containsText" dxfId="357" priority="462" operator="containsText" text="Baja">
      <formula>NOT(ISERROR(SEARCH("Baja",L15)))</formula>
    </cfRule>
  </conditionalFormatting>
  <conditionalFormatting sqref="L15:AC16">
    <cfRule type="containsText" dxfId="356" priority="463" operator="containsText" text="A l t a">
      <formula>NOT(ISERROR(SEARCH("A l t a",L15)))</formula>
    </cfRule>
  </conditionalFormatting>
  <conditionalFormatting sqref="L15:AC16">
    <cfRule type="containsText" dxfId="355" priority="464" operator="containsText" text="Muy Alta">
      <formula>NOT(ISERROR(SEARCH("Muy Alta",L15)))</formula>
    </cfRule>
  </conditionalFormatting>
  <conditionalFormatting sqref="L15:AC16">
    <cfRule type="cellIs" dxfId="354" priority="465" operator="equal">
      <formula>"Media"</formula>
    </cfRule>
  </conditionalFormatting>
  <conditionalFormatting sqref="BK15">
    <cfRule type="containsText" dxfId="353" priority="372" operator="containsText" text="Extremo">
      <formula>NOT(ISERROR(SEARCH("Extremo",BK15)))</formula>
    </cfRule>
  </conditionalFormatting>
  <conditionalFormatting sqref="BK15">
    <cfRule type="containsText" dxfId="352" priority="373" operator="containsText" text="Alto">
      <formula>NOT(ISERROR(SEARCH("Alto",BK15)))</formula>
    </cfRule>
  </conditionalFormatting>
  <conditionalFormatting sqref="BK15">
    <cfRule type="containsText" dxfId="351" priority="374" operator="containsText" text="Moderado">
      <formula>NOT(ISERROR(SEARCH("Moderado",BK15)))</formula>
    </cfRule>
  </conditionalFormatting>
  <conditionalFormatting sqref="BK15">
    <cfRule type="containsText" dxfId="350" priority="375" operator="containsText" text="Bajo">
      <formula>NOT(ISERROR(SEARCH("Bajo",BK15)))</formula>
    </cfRule>
  </conditionalFormatting>
  <conditionalFormatting sqref="J15">
    <cfRule type="containsText" dxfId="349" priority="489" operator="containsText" text="Muy Baja">
      <formula>NOT(ISERROR(SEARCH("Muy Baja",J15)))</formula>
    </cfRule>
  </conditionalFormatting>
  <conditionalFormatting sqref="J15">
    <cfRule type="containsText" dxfId="348" priority="490" operator="containsText" text="Baja">
      <formula>NOT(ISERROR(SEARCH("Baja",J15)))</formula>
    </cfRule>
  </conditionalFormatting>
  <conditionalFormatting sqref="J15">
    <cfRule type="containsText" dxfId="347" priority="491" operator="containsText" text="A l t a">
      <formula>NOT(ISERROR(SEARCH("A l t a",J15)))</formula>
    </cfRule>
  </conditionalFormatting>
  <conditionalFormatting sqref="J15">
    <cfRule type="containsText" dxfId="346" priority="492" operator="containsText" text="Muy Alta">
      <formula>NOT(ISERROR(SEARCH("Muy Alta",J15)))</formula>
    </cfRule>
  </conditionalFormatting>
  <conditionalFormatting sqref="J15">
    <cfRule type="cellIs" dxfId="345" priority="493" operator="equal">
      <formula>"Media"</formula>
    </cfRule>
  </conditionalFormatting>
  <conditionalFormatting sqref="J18">
    <cfRule type="containsText" dxfId="344" priority="498" operator="containsText" text="Muy Baja">
      <formula>NOT(ISERROR(SEARCH("Muy Baja",J18)))</formula>
    </cfRule>
  </conditionalFormatting>
  <conditionalFormatting sqref="J18">
    <cfRule type="containsText" dxfId="343" priority="499" operator="containsText" text="Baja">
      <formula>NOT(ISERROR(SEARCH("Baja",J18)))</formula>
    </cfRule>
  </conditionalFormatting>
  <conditionalFormatting sqref="J18">
    <cfRule type="containsText" dxfId="342" priority="500" operator="containsText" text="A l t a">
      <formula>NOT(ISERROR(SEARCH("A l t a",J18)))</formula>
    </cfRule>
  </conditionalFormatting>
  <conditionalFormatting sqref="J18">
    <cfRule type="containsText" dxfId="341" priority="501" operator="containsText" text="Muy Alta">
      <formula>NOT(ISERROR(SEARCH("Muy Alta",J18)))</formula>
    </cfRule>
  </conditionalFormatting>
  <conditionalFormatting sqref="J18">
    <cfRule type="cellIs" dxfId="340" priority="502" operator="equal">
      <formula>"Media"</formula>
    </cfRule>
  </conditionalFormatting>
  <conditionalFormatting sqref="AH18">
    <cfRule type="containsText" dxfId="339" priority="503" operator="containsText" text="Extremo">
      <formula>NOT(ISERROR(SEARCH("Extremo",AH18)))</formula>
    </cfRule>
  </conditionalFormatting>
  <conditionalFormatting sqref="AH18">
    <cfRule type="containsText" dxfId="338" priority="504" operator="containsText" text="Alto">
      <formula>NOT(ISERROR(SEARCH("Alto",AH18)))</formula>
    </cfRule>
  </conditionalFormatting>
  <conditionalFormatting sqref="AH18">
    <cfRule type="containsText" dxfId="337" priority="505" operator="containsText" text="Moderado">
      <formula>NOT(ISERROR(SEARCH("Moderado",AH18)))</formula>
    </cfRule>
  </conditionalFormatting>
  <conditionalFormatting sqref="AH18">
    <cfRule type="containsText" dxfId="336" priority="506" operator="containsText" text="Bajo">
      <formula>NOT(ISERROR(SEARCH("Bajo",AH18)))</formula>
    </cfRule>
  </conditionalFormatting>
  <conditionalFormatting sqref="I15 I18">
    <cfRule type="containsText" dxfId="335" priority="507" operator="containsText" text="Rara vez">
      <formula>NOT(ISERROR(SEARCH("Rara vez",I15)))</formula>
    </cfRule>
  </conditionalFormatting>
  <conditionalFormatting sqref="I15 I18">
    <cfRule type="containsText" dxfId="334" priority="508" operator="containsText" text="Improbable">
      <formula>NOT(ISERROR(SEARCH("Improbable",I15)))</formula>
    </cfRule>
  </conditionalFormatting>
  <conditionalFormatting sqref="I15 I18">
    <cfRule type="containsText" dxfId="333" priority="509" operator="containsText" text="Probable">
      <formula>NOT(ISERROR(SEARCH("Probable",I15)))</formula>
    </cfRule>
  </conditionalFormatting>
  <conditionalFormatting sqref="I15 I18">
    <cfRule type="containsText" dxfId="332" priority="510" operator="containsText" text="Casi seguro">
      <formula>NOT(ISERROR(SEARCH("Casi seguro",I15)))</formula>
    </cfRule>
  </conditionalFormatting>
  <conditionalFormatting sqref="I15 I18">
    <cfRule type="cellIs" dxfId="331" priority="511" operator="equal">
      <formula>"Posible"</formula>
    </cfRule>
  </conditionalFormatting>
  <conditionalFormatting sqref="BF18:BG18">
    <cfRule type="containsText" dxfId="330" priority="512" operator="containsText" text="Débil">
      <formula>NOT(ISERROR(SEARCH("Débil",BF18)))</formula>
    </cfRule>
  </conditionalFormatting>
  <conditionalFormatting sqref="BF18:BG18">
    <cfRule type="containsText" dxfId="329" priority="513" operator="containsText" text="Moderado">
      <formula>NOT(ISERROR(SEARCH("Moderado",BF18)))</formula>
    </cfRule>
  </conditionalFormatting>
  <conditionalFormatting sqref="BF18:BG18">
    <cfRule type="containsText" dxfId="328" priority="514" operator="containsText" text="Fuerte">
      <formula>NOT(ISERROR(SEARCH("Fuerte",BF18)))</formula>
    </cfRule>
  </conditionalFormatting>
  <conditionalFormatting sqref="AG15">
    <cfRule type="containsText" dxfId="327" priority="519" operator="containsText" text="Extremo">
      <formula>NOT(ISERROR(SEARCH("Extremo",AG15)))</formula>
    </cfRule>
  </conditionalFormatting>
  <conditionalFormatting sqref="AG15">
    <cfRule type="containsText" dxfId="326" priority="520" operator="containsText" text="Alto">
      <formula>NOT(ISERROR(SEARCH("Alto",AG15)))</formula>
    </cfRule>
  </conditionalFormatting>
  <conditionalFormatting sqref="AG15">
    <cfRule type="containsText" dxfId="325" priority="521" operator="containsText" text="Moderado">
      <formula>NOT(ISERROR(SEARCH("Moderado",AG15)))</formula>
    </cfRule>
  </conditionalFormatting>
  <conditionalFormatting sqref="AG15">
    <cfRule type="containsText" dxfId="324" priority="522" operator="containsText" text="Bajo">
      <formula>NOT(ISERROR(SEARCH("Bajo",AG15)))</formula>
    </cfRule>
  </conditionalFormatting>
  <conditionalFormatting sqref="AG18">
    <cfRule type="containsText" dxfId="323" priority="523" operator="containsText" text="Extremo">
      <formula>NOT(ISERROR(SEARCH("Extremo",AG18)))</formula>
    </cfRule>
  </conditionalFormatting>
  <conditionalFormatting sqref="AG18">
    <cfRule type="containsText" dxfId="322" priority="524" operator="containsText" text="Alto">
      <formula>NOT(ISERROR(SEARCH("Alto",AG18)))</formula>
    </cfRule>
  </conditionalFormatting>
  <conditionalFormatting sqref="AG18">
    <cfRule type="containsText" dxfId="321" priority="525" operator="containsText" text="Moderado">
      <formula>NOT(ISERROR(SEARCH("Moderado",AG18)))</formula>
    </cfRule>
  </conditionalFormatting>
  <conditionalFormatting sqref="AG18">
    <cfRule type="containsText" dxfId="320" priority="526" operator="containsText" text="Bajo">
      <formula>NOT(ISERROR(SEARCH("Bajo",AG18)))</formula>
    </cfRule>
  </conditionalFormatting>
  <conditionalFormatting sqref="BH18">
    <cfRule type="containsText" dxfId="319" priority="543" operator="containsText" text="Débil">
      <formula>NOT(ISERROR(SEARCH("Débil",BH18)))</formula>
    </cfRule>
  </conditionalFormatting>
  <conditionalFormatting sqref="BH18">
    <cfRule type="containsText" dxfId="318" priority="544" operator="containsText" text="Moderado">
      <formula>NOT(ISERROR(SEARCH("Moderado",BH18)))</formula>
    </cfRule>
  </conditionalFormatting>
  <conditionalFormatting sqref="BH18">
    <cfRule type="containsText" dxfId="317" priority="545" operator="containsText" text="Fuerte">
      <formula>NOT(ISERROR(SEARCH("Fuerte",BH18)))</formula>
    </cfRule>
  </conditionalFormatting>
  <conditionalFormatting sqref="BI18">
    <cfRule type="containsText" dxfId="316" priority="546" operator="containsText" text="Rara vez">
      <formula>NOT(ISERROR(SEARCH("Rara vez",BI18)))</formula>
    </cfRule>
  </conditionalFormatting>
  <conditionalFormatting sqref="BI18">
    <cfRule type="containsText" dxfId="315" priority="547" operator="containsText" text="Improbable">
      <formula>NOT(ISERROR(SEARCH("Improbable",BI18)))</formula>
    </cfRule>
  </conditionalFormatting>
  <conditionalFormatting sqref="BI18">
    <cfRule type="containsText" dxfId="314" priority="548" operator="containsText" text="Probable">
      <formula>NOT(ISERROR(SEARCH("Probable",BI18)))</formula>
    </cfRule>
  </conditionalFormatting>
  <conditionalFormatting sqref="BI18">
    <cfRule type="containsText" dxfId="313" priority="549" operator="containsText" text="Casi seguro">
      <formula>NOT(ISERROR(SEARCH("Casi seguro",BI18)))</formula>
    </cfRule>
  </conditionalFormatting>
  <conditionalFormatting sqref="BI18">
    <cfRule type="cellIs" dxfId="312" priority="550" operator="equal">
      <formula>"Posible"</formula>
    </cfRule>
  </conditionalFormatting>
  <conditionalFormatting sqref="BJ18">
    <cfRule type="containsText" dxfId="311" priority="569" operator="containsText" text="Rara vez">
      <formula>NOT(ISERROR(SEARCH("Rara vez",BJ18)))</formula>
    </cfRule>
  </conditionalFormatting>
  <conditionalFormatting sqref="BJ18">
    <cfRule type="containsText" dxfId="310" priority="570" operator="containsText" text="Improbable">
      <formula>NOT(ISERROR(SEARCH("Improbable",BJ18)))</formula>
    </cfRule>
  </conditionalFormatting>
  <conditionalFormatting sqref="BJ18">
    <cfRule type="containsText" dxfId="309" priority="571" operator="containsText" text="Probable">
      <formula>NOT(ISERROR(SEARCH("Probable",BJ18)))</formula>
    </cfRule>
  </conditionalFormatting>
  <conditionalFormatting sqref="BJ18">
    <cfRule type="containsText" dxfId="308" priority="572" operator="containsText" text="Casi seguro">
      <formula>NOT(ISERROR(SEARCH("Casi seguro",BJ18)))</formula>
    </cfRule>
  </conditionalFormatting>
  <conditionalFormatting sqref="BJ18">
    <cfRule type="cellIs" dxfId="307" priority="573" operator="equal">
      <formula>"Posible"</formula>
    </cfRule>
  </conditionalFormatting>
  <conditionalFormatting sqref="BK18">
    <cfRule type="containsText" dxfId="306" priority="574" operator="containsText" text="Extremo">
      <formula>NOT(ISERROR(SEARCH("Extremo",BK18)))</formula>
    </cfRule>
  </conditionalFormatting>
  <conditionalFormatting sqref="BK18">
    <cfRule type="containsText" dxfId="305" priority="575" operator="containsText" text="Alto">
      <formula>NOT(ISERROR(SEARCH("Alto",BK18)))</formula>
    </cfRule>
  </conditionalFormatting>
  <conditionalFormatting sqref="BK18">
    <cfRule type="containsText" dxfId="304" priority="576" operator="containsText" text="Moderado">
      <formula>NOT(ISERROR(SEARCH("Moderado",BK18)))</formula>
    </cfRule>
  </conditionalFormatting>
  <conditionalFormatting sqref="BK18">
    <cfRule type="containsText" dxfId="303" priority="577" operator="containsText" text="Bajo">
      <formula>NOT(ISERROR(SEARCH("Bajo",BK18)))</formula>
    </cfRule>
  </conditionalFormatting>
  <conditionalFormatting sqref="AZ18:BE18">
    <cfRule type="containsText" dxfId="302" priority="608" operator="containsText" text="Débil">
      <formula>NOT(ISERROR(SEARCH("Débil",AZ18)))</formula>
    </cfRule>
  </conditionalFormatting>
  <conditionalFormatting sqref="AZ18:BE18">
    <cfRule type="containsText" dxfId="301" priority="609" operator="containsText" text="Moderado">
      <formula>NOT(ISERROR(SEARCH("Moderado",AZ18)))</formula>
    </cfRule>
  </conditionalFormatting>
  <conditionalFormatting sqref="AZ18:BE18">
    <cfRule type="containsText" dxfId="300" priority="610" operator="containsText" text="Fuerte">
      <formula>NOT(ISERROR(SEARCH("Fuerte",AZ18)))</formula>
    </cfRule>
  </conditionalFormatting>
  <conditionalFormatting sqref="AZ19:BE19">
    <cfRule type="containsText" dxfId="299" priority="614" operator="containsText" text="Débil">
      <formula>NOT(ISERROR(SEARCH("Débil",AZ19)))</formula>
    </cfRule>
  </conditionalFormatting>
  <conditionalFormatting sqref="AZ19:BE19">
    <cfRule type="containsText" dxfId="298" priority="615" operator="containsText" text="Moderado">
      <formula>NOT(ISERROR(SEARCH("Moderado",AZ19)))</formula>
    </cfRule>
  </conditionalFormatting>
  <conditionalFormatting sqref="AZ19:BE19">
    <cfRule type="containsText" dxfId="297" priority="616" operator="containsText" text="Fuerte">
      <formula>NOT(ISERROR(SEARCH("Fuerte",AZ19)))</formula>
    </cfRule>
  </conditionalFormatting>
  <conditionalFormatting sqref="AI13">
    <cfRule type="containsText" dxfId="296" priority="394" operator="containsText" text="Extremo">
      <formula>NOT(ISERROR(SEARCH(("Extremo"),(AI13))))</formula>
    </cfRule>
  </conditionalFormatting>
  <conditionalFormatting sqref="AI13">
    <cfRule type="containsText" dxfId="295" priority="395" operator="containsText" text="Alto">
      <formula>NOT(ISERROR(SEARCH(("Alto"),(AI13))))</formula>
    </cfRule>
  </conditionalFormatting>
  <conditionalFormatting sqref="AI13">
    <cfRule type="containsText" dxfId="294" priority="396" operator="containsText" text="Moderado">
      <formula>NOT(ISERROR(SEARCH(("Moderado"),(AI13))))</formula>
    </cfRule>
  </conditionalFormatting>
  <conditionalFormatting sqref="AI13">
    <cfRule type="containsText" dxfId="293" priority="397" operator="containsText" text="Bajo">
      <formula>NOT(ISERROR(SEARCH(("Bajo"),(AI13))))</formula>
    </cfRule>
  </conditionalFormatting>
  <conditionalFormatting sqref="AI14">
    <cfRule type="containsText" dxfId="292" priority="398" operator="containsText" text="Extremo">
      <formula>NOT(ISERROR(SEARCH(("Extremo"),(AI14))))</formula>
    </cfRule>
  </conditionalFormatting>
  <conditionalFormatting sqref="AI14">
    <cfRule type="containsText" dxfId="291" priority="399" operator="containsText" text="Alto">
      <formula>NOT(ISERROR(SEARCH(("Alto"),(AI14))))</formula>
    </cfRule>
  </conditionalFormatting>
  <conditionalFormatting sqref="AI14">
    <cfRule type="containsText" dxfId="290" priority="400" operator="containsText" text="Moderado">
      <formula>NOT(ISERROR(SEARCH(("Moderado"),(AI14))))</formula>
    </cfRule>
  </conditionalFormatting>
  <conditionalFormatting sqref="AI14">
    <cfRule type="containsText" dxfId="289" priority="401" operator="containsText" text="Bajo">
      <formula>NOT(ISERROR(SEARCH(("Bajo"),(AI14))))</formula>
    </cfRule>
  </conditionalFormatting>
  <conditionalFormatting sqref="AH13:AH14">
    <cfRule type="containsText" dxfId="288" priority="402" operator="containsText" text="Extremo">
      <formula>NOT(ISERROR(SEARCH(("Extremo"),(AH13))))</formula>
    </cfRule>
  </conditionalFormatting>
  <conditionalFormatting sqref="AH13:AH14">
    <cfRule type="containsText" dxfId="287" priority="403" operator="containsText" text="Alto">
      <formula>NOT(ISERROR(SEARCH(("Alto"),(AH13))))</formula>
    </cfRule>
  </conditionalFormatting>
  <conditionalFormatting sqref="AH13:AH14">
    <cfRule type="containsText" dxfId="286" priority="404" operator="containsText" text="Moderado">
      <formula>NOT(ISERROR(SEARCH(("Moderado"),(AH13))))</formula>
    </cfRule>
  </conditionalFormatting>
  <conditionalFormatting sqref="AH13:AH14">
    <cfRule type="containsText" dxfId="285" priority="405" operator="containsText" text="Bajo">
      <formula>NOT(ISERROR(SEARCH(("Bajo"),(AH13))))</formula>
    </cfRule>
  </conditionalFormatting>
  <conditionalFormatting sqref="AI15">
    <cfRule type="containsText" dxfId="284" priority="340" operator="containsText" text="Extremo">
      <formula>NOT(ISERROR(SEARCH("Extremo",AI15)))</formula>
    </cfRule>
  </conditionalFormatting>
  <conditionalFormatting sqref="AI15">
    <cfRule type="containsText" dxfId="283" priority="341" operator="containsText" text="Alto">
      <formula>NOT(ISERROR(SEARCH("Alto",AI15)))</formula>
    </cfRule>
  </conditionalFormatting>
  <conditionalFormatting sqref="AI15">
    <cfRule type="containsText" dxfId="282" priority="342" operator="containsText" text="Moderado">
      <formula>NOT(ISERROR(SEARCH("Moderado",AI15)))</formula>
    </cfRule>
  </conditionalFormatting>
  <conditionalFormatting sqref="AI15">
    <cfRule type="containsText" dxfId="281" priority="343" operator="containsText" text="Bajo">
      <formula>NOT(ISERROR(SEARCH("Bajo",AI15)))</formula>
    </cfRule>
  </conditionalFormatting>
  <conditionalFormatting sqref="AI17">
    <cfRule type="containsText" dxfId="280" priority="344" operator="containsText" text="Extremo">
      <formula>NOT(ISERROR(SEARCH("Extremo",AI17)))</formula>
    </cfRule>
  </conditionalFormatting>
  <conditionalFormatting sqref="AI17">
    <cfRule type="containsText" dxfId="279" priority="345" operator="containsText" text="Alto">
      <formula>NOT(ISERROR(SEARCH("Alto",AI17)))</formula>
    </cfRule>
  </conditionalFormatting>
  <conditionalFormatting sqref="AI17">
    <cfRule type="containsText" dxfId="278" priority="346" operator="containsText" text="Moderado">
      <formula>NOT(ISERROR(SEARCH("Moderado",AI17)))</formula>
    </cfRule>
  </conditionalFormatting>
  <conditionalFormatting sqref="AI17">
    <cfRule type="containsText" dxfId="277" priority="347" operator="containsText" text="Bajo">
      <formula>NOT(ISERROR(SEARCH("Bajo",AI17)))</formula>
    </cfRule>
  </conditionalFormatting>
  <conditionalFormatting sqref="AI16">
    <cfRule type="containsText" dxfId="276" priority="348" operator="containsText" text="Extremo">
      <formula>NOT(ISERROR(SEARCH("Extremo",AI16)))</formula>
    </cfRule>
  </conditionalFormatting>
  <conditionalFormatting sqref="AI16">
    <cfRule type="containsText" dxfId="275" priority="349" operator="containsText" text="Alto">
      <formula>NOT(ISERROR(SEARCH("Alto",AI16)))</formula>
    </cfRule>
  </conditionalFormatting>
  <conditionalFormatting sqref="AI16">
    <cfRule type="containsText" dxfId="274" priority="350" operator="containsText" text="Moderado">
      <formula>NOT(ISERROR(SEARCH("Moderado",AI16)))</formula>
    </cfRule>
  </conditionalFormatting>
  <conditionalFormatting sqref="AI16">
    <cfRule type="containsText" dxfId="273" priority="351" operator="containsText" text="Bajo">
      <formula>NOT(ISERROR(SEARCH("Bajo",AI16)))</formula>
    </cfRule>
  </conditionalFormatting>
  <conditionalFormatting sqref="AH15">
    <cfRule type="containsText" dxfId="272" priority="352" operator="containsText" text="Extremo">
      <formula>NOT(ISERROR(SEARCH("Extremo",AH15)))</formula>
    </cfRule>
  </conditionalFormatting>
  <conditionalFormatting sqref="AH15">
    <cfRule type="containsText" dxfId="271" priority="353" operator="containsText" text="Alto">
      <formula>NOT(ISERROR(SEARCH("Alto",AH15)))</formula>
    </cfRule>
  </conditionalFormatting>
  <conditionalFormatting sqref="AH15">
    <cfRule type="containsText" dxfId="270" priority="354" operator="containsText" text="Moderado">
      <formula>NOT(ISERROR(SEARCH("Moderado",AH15)))</formula>
    </cfRule>
  </conditionalFormatting>
  <conditionalFormatting sqref="AH15">
    <cfRule type="containsText" dxfId="269" priority="355" operator="containsText" text="Bajo">
      <formula>NOT(ISERROR(SEARCH("Bajo",AH15)))</formula>
    </cfRule>
  </conditionalFormatting>
  <conditionalFormatting sqref="BF15:BG15">
    <cfRule type="containsText" dxfId="268" priority="356" operator="containsText" text="Débil">
      <formula>NOT(ISERROR(SEARCH("Débil",BF15)))</formula>
    </cfRule>
  </conditionalFormatting>
  <conditionalFormatting sqref="BF15:BG15">
    <cfRule type="containsText" dxfId="267" priority="357" operator="containsText" text="Moderado">
      <formula>NOT(ISERROR(SEARCH("Moderado",BF15)))</formula>
    </cfRule>
  </conditionalFormatting>
  <conditionalFormatting sqref="BF15:BG15">
    <cfRule type="containsText" dxfId="266" priority="358" operator="containsText" text="Fuerte">
      <formula>NOT(ISERROR(SEARCH("Fuerte",BF15)))</formula>
    </cfRule>
  </conditionalFormatting>
  <conditionalFormatting sqref="BH15">
    <cfRule type="containsText" dxfId="265" priority="359" operator="containsText" text="Débil">
      <formula>NOT(ISERROR(SEARCH("Débil",BH15)))</formula>
    </cfRule>
  </conditionalFormatting>
  <conditionalFormatting sqref="BH15">
    <cfRule type="containsText" dxfId="264" priority="360" operator="containsText" text="Moderado">
      <formula>NOT(ISERROR(SEARCH("Moderado",BH15)))</formula>
    </cfRule>
  </conditionalFormatting>
  <conditionalFormatting sqref="BH15">
    <cfRule type="containsText" dxfId="263" priority="361" operator="containsText" text="Fuerte">
      <formula>NOT(ISERROR(SEARCH("Fuerte",BH15)))</formula>
    </cfRule>
  </conditionalFormatting>
  <conditionalFormatting sqref="BI15">
    <cfRule type="containsText" dxfId="262" priority="362" operator="containsText" text="Rara vez">
      <formula>NOT(ISERROR(SEARCH("Rara vez",BI15)))</formula>
    </cfRule>
  </conditionalFormatting>
  <conditionalFormatting sqref="BI15">
    <cfRule type="containsText" dxfId="261" priority="363" operator="containsText" text="Improbable">
      <formula>NOT(ISERROR(SEARCH("Improbable",BI15)))</formula>
    </cfRule>
  </conditionalFormatting>
  <conditionalFormatting sqref="BI15">
    <cfRule type="containsText" dxfId="260" priority="364" operator="containsText" text="Probable">
      <formula>NOT(ISERROR(SEARCH("Probable",BI15)))</formula>
    </cfRule>
  </conditionalFormatting>
  <conditionalFormatting sqref="BI15">
    <cfRule type="containsText" dxfId="259" priority="365" operator="containsText" text="Casi seguro">
      <formula>NOT(ISERROR(SEARCH("Casi seguro",BI15)))</formula>
    </cfRule>
  </conditionalFormatting>
  <conditionalFormatting sqref="BI15">
    <cfRule type="cellIs" dxfId="258" priority="366" operator="equal">
      <formula>"Posible"</formula>
    </cfRule>
  </conditionalFormatting>
  <conditionalFormatting sqref="BJ15">
    <cfRule type="containsText" dxfId="257" priority="367" operator="containsText" text="Rara vez">
      <formula>NOT(ISERROR(SEARCH("Rara vez",BJ15)))</formula>
    </cfRule>
  </conditionalFormatting>
  <conditionalFormatting sqref="BJ15">
    <cfRule type="containsText" dxfId="256" priority="368" operator="containsText" text="Improbable">
      <formula>NOT(ISERROR(SEARCH("Improbable",BJ15)))</formula>
    </cfRule>
  </conditionalFormatting>
  <conditionalFormatting sqref="BJ15">
    <cfRule type="containsText" dxfId="255" priority="369" operator="containsText" text="Probable">
      <formula>NOT(ISERROR(SEARCH("Probable",BJ15)))</formula>
    </cfRule>
  </conditionalFormatting>
  <conditionalFormatting sqref="BJ15">
    <cfRule type="containsText" dxfId="254" priority="370" operator="containsText" text="Casi seguro">
      <formula>NOT(ISERROR(SEARCH("Casi seguro",BJ15)))</formula>
    </cfRule>
  </conditionalFormatting>
  <conditionalFormatting sqref="BJ15">
    <cfRule type="cellIs" dxfId="253" priority="371" operator="equal">
      <formula>"Posible"</formula>
    </cfRule>
  </conditionalFormatting>
  <conditionalFormatting sqref="AZ15:BE15">
    <cfRule type="containsText" dxfId="252" priority="376" operator="containsText" text="Débil">
      <formula>NOT(ISERROR(SEARCH("Débil",AZ15)))</formula>
    </cfRule>
  </conditionalFormatting>
  <conditionalFormatting sqref="AZ15:BE15">
    <cfRule type="containsText" dxfId="251" priority="377" operator="containsText" text="Moderado">
      <formula>NOT(ISERROR(SEARCH("Moderado",AZ15)))</formula>
    </cfRule>
  </conditionalFormatting>
  <conditionalFormatting sqref="AZ15:BE15">
    <cfRule type="containsText" dxfId="250" priority="378" operator="containsText" text="Fuerte">
      <formula>NOT(ISERROR(SEARCH("Fuerte",AZ15)))</formula>
    </cfRule>
  </conditionalFormatting>
  <conditionalFormatting sqref="AZ16:BE16">
    <cfRule type="containsText" dxfId="249" priority="382" operator="containsText" text="Débil">
      <formula>NOT(ISERROR(SEARCH("Débil",AZ16)))</formula>
    </cfRule>
  </conditionalFormatting>
  <conditionalFormatting sqref="AZ16:BE16">
    <cfRule type="containsText" dxfId="248" priority="383" operator="containsText" text="Moderado">
      <formula>NOT(ISERROR(SEARCH("Moderado",AZ16)))</formula>
    </cfRule>
  </conditionalFormatting>
  <conditionalFormatting sqref="AZ16:BE16">
    <cfRule type="containsText" dxfId="247" priority="384" operator="containsText" text="Fuerte">
      <formula>NOT(ISERROR(SEARCH("Fuerte",AZ16)))</formula>
    </cfRule>
  </conditionalFormatting>
  <conditionalFormatting sqref="AZ17:BE17">
    <cfRule type="containsText" dxfId="246" priority="388" operator="containsText" text="Débil">
      <formula>NOT(ISERROR(SEARCH("Débil",AZ17)))</formula>
    </cfRule>
  </conditionalFormatting>
  <conditionalFormatting sqref="AZ17:BE17">
    <cfRule type="containsText" dxfId="245" priority="389" operator="containsText" text="Moderado">
      <formula>NOT(ISERROR(SEARCH("Moderado",AZ17)))</formula>
    </cfRule>
  </conditionalFormatting>
  <conditionalFormatting sqref="AZ17:BE17">
    <cfRule type="containsText" dxfId="244" priority="390" operator="containsText" text="Fuerte">
      <formula>NOT(ISERROR(SEARCH("Fuerte",AZ17)))</formula>
    </cfRule>
  </conditionalFormatting>
  <conditionalFormatting sqref="J28 AD28">
    <cfRule type="containsText" dxfId="243" priority="286" operator="containsText" text="Muy Baja">
      <formula>NOT(ISERROR(SEARCH(("Muy Baja"),(J28))))</formula>
    </cfRule>
  </conditionalFormatting>
  <conditionalFormatting sqref="J28 AD28">
    <cfRule type="containsText" dxfId="242" priority="287" operator="containsText" text="Baja">
      <formula>NOT(ISERROR(SEARCH(("Baja"),(J28))))</formula>
    </cfRule>
  </conditionalFormatting>
  <conditionalFormatting sqref="J28 AD28">
    <cfRule type="containsText" dxfId="241" priority="288" operator="containsText" text="A l t a">
      <formula>NOT(ISERROR(SEARCH(("A l t a"),(J28))))</formula>
    </cfRule>
  </conditionalFormatting>
  <conditionalFormatting sqref="J28 AD28">
    <cfRule type="containsText" dxfId="240" priority="289" operator="containsText" text="Muy Alta">
      <formula>NOT(ISERROR(SEARCH(("Muy Alta"),(J28))))</formula>
    </cfRule>
  </conditionalFormatting>
  <conditionalFormatting sqref="J28 AD28">
    <cfRule type="cellIs" dxfId="239" priority="290" operator="equal">
      <formula>"Media"</formula>
    </cfRule>
  </conditionalFormatting>
  <conditionalFormatting sqref="AE28">
    <cfRule type="containsText" dxfId="238" priority="291" operator="containsText" text="Moderado">
      <formula>NOT(ISERROR(SEARCH(("Moderado"),(AE28))))</formula>
    </cfRule>
  </conditionalFormatting>
  <conditionalFormatting sqref="AE28">
    <cfRule type="containsText" dxfId="237" priority="292" operator="containsText" text="Catastrófico">
      <formula>NOT(ISERROR(SEARCH(("Catastrófico"),(AE28))))</formula>
    </cfRule>
  </conditionalFormatting>
  <conditionalFormatting sqref="AE28">
    <cfRule type="containsText" dxfId="236" priority="293" operator="containsText" text="Mayor">
      <formula>NOT(ISERROR(SEARCH(("Mayor"),(AE28))))</formula>
    </cfRule>
  </conditionalFormatting>
  <conditionalFormatting sqref="AE28">
    <cfRule type="containsText" dxfId="235" priority="294" operator="containsText" text="Menor">
      <formula>NOT(ISERROR(SEARCH(("Menor"),(AE28))))</formula>
    </cfRule>
  </conditionalFormatting>
  <conditionalFormatting sqref="AE28">
    <cfRule type="containsText" dxfId="234" priority="295" operator="containsText" text="Leve">
      <formula>NOT(ISERROR(SEARCH(("Leve"),(AE28))))</formula>
    </cfRule>
  </conditionalFormatting>
  <conditionalFormatting sqref="I28">
    <cfRule type="containsText" dxfId="233" priority="281" operator="containsText" text="Rara vez">
      <formula>NOT(ISERROR(SEARCH("Rara vez",I28)))</formula>
    </cfRule>
  </conditionalFormatting>
  <conditionalFormatting sqref="I28">
    <cfRule type="containsText" dxfId="232" priority="282" operator="containsText" text="Improbable">
      <formula>NOT(ISERROR(SEARCH("Improbable",I28)))</formula>
    </cfRule>
  </conditionalFormatting>
  <conditionalFormatting sqref="I28">
    <cfRule type="containsText" dxfId="231" priority="283" operator="containsText" text="Probable">
      <formula>NOT(ISERROR(SEARCH("Probable",I28)))</formula>
    </cfRule>
  </conditionalFormatting>
  <conditionalFormatting sqref="I28">
    <cfRule type="containsText" dxfId="230" priority="284" operator="containsText" text="Casi seguro">
      <formula>NOT(ISERROR(SEARCH("Casi seguro",I28)))</formula>
    </cfRule>
  </conditionalFormatting>
  <conditionalFormatting sqref="I28">
    <cfRule type="cellIs" dxfId="229" priority="285" operator="equal">
      <formula>"Posible"</formula>
    </cfRule>
  </conditionalFormatting>
  <conditionalFormatting sqref="AG28">
    <cfRule type="containsText" dxfId="228" priority="277" operator="containsText" text="Extremo">
      <formula>NOT(ISERROR(SEARCH(("Extremo"),(AG28))))</formula>
    </cfRule>
  </conditionalFormatting>
  <conditionalFormatting sqref="AG28">
    <cfRule type="containsText" dxfId="227" priority="278" operator="containsText" text="Alto">
      <formula>NOT(ISERROR(SEARCH(("Alto"),(AG28))))</formula>
    </cfRule>
  </conditionalFormatting>
  <conditionalFormatting sqref="AG28">
    <cfRule type="containsText" dxfId="226" priority="279" operator="containsText" text="Moderado">
      <formula>NOT(ISERROR(SEARCH(("Moderado"),(AG28))))</formula>
    </cfRule>
  </conditionalFormatting>
  <conditionalFormatting sqref="AG28">
    <cfRule type="containsText" dxfId="225" priority="280" operator="containsText" text="Bajo">
      <formula>NOT(ISERROR(SEARCH(("Bajo"),(AG28))))</formula>
    </cfRule>
  </conditionalFormatting>
  <conditionalFormatting sqref="AZ28:BH28">
    <cfRule type="containsText" dxfId="224" priority="274" operator="containsText" text="Débil">
      <formula>NOT(ISERROR(SEARCH("Débil",AZ28)))</formula>
    </cfRule>
  </conditionalFormatting>
  <conditionalFormatting sqref="AZ28:BH28">
    <cfRule type="containsText" dxfId="223" priority="275" operator="containsText" text="Moderado">
      <formula>NOT(ISERROR(SEARCH("Moderado",AZ28)))</formula>
    </cfRule>
  </conditionalFormatting>
  <conditionalFormatting sqref="AZ28:BH28">
    <cfRule type="containsText" dxfId="222" priority="276" operator="containsText" text="Fuerte">
      <formula>NOT(ISERROR(SEARCH("Fuerte",AZ28)))</formula>
    </cfRule>
  </conditionalFormatting>
  <conditionalFormatting sqref="BI28:BJ28">
    <cfRule type="containsText" dxfId="221" priority="269" operator="containsText" text="Rara vez">
      <formula>NOT(ISERROR(SEARCH("Rara vez",BI28)))</formula>
    </cfRule>
  </conditionalFormatting>
  <conditionalFormatting sqref="BI28:BJ28">
    <cfRule type="containsText" dxfId="220" priority="270" operator="containsText" text="Improbable">
      <formula>NOT(ISERROR(SEARCH("Improbable",BI28)))</formula>
    </cfRule>
  </conditionalFormatting>
  <conditionalFormatting sqref="BI28:BJ28">
    <cfRule type="containsText" dxfId="219" priority="271" operator="containsText" text="Probable">
      <formula>NOT(ISERROR(SEARCH("Probable",BI28)))</formula>
    </cfRule>
  </conditionalFormatting>
  <conditionalFormatting sqref="BI28:BJ28">
    <cfRule type="containsText" dxfId="218" priority="272" operator="containsText" text="Casi seguro">
      <formula>NOT(ISERROR(SEARCH("Casi seguro",BI28)))</formula>
    </cfRule>
  </conditionalFormatting>
  <conditionalFormatting sqref="BI28:BJ28">
    <cfRule type="cellIs" dxfId="217" priority="273" operator="equal">
      <formula>"Posible"</formula>
    </cfRule>
  </conditionalFormatting>
  <conditionalFormatting sqref="BK28">
    <cfRule type="containsText" dxfId="216" priority="265" operator="containsText" text="Extremo">
      <formula>NOT(ISERROR(SEARCH(("Extremo"),(BK28))))</formula>
    </cfRule>
  </conditionalFormatting>
  <conditionalFormatting sqref="BK28">
    <cfRule type="containsText" dxfId="215" priority="266" operator="containsText" text="Alto">
      <formula>NOT(ISERROR(SEARCH(("Alto"),(BK28))))</formula>
    </cfRule>
  </conditionalFormatting>
  <conditionalFormatting sqref="BK28">
    <cfRule type="containsText" dxfId="214" priority="267" operator="containsText" text="Moderado">
      <formula>NOT(ISERROR(SEARCH(("Moderado"),(BK28))))</formula>
    </cfRule>
  </conditionalFormatting>
  <conditionalFormatting sqref="BK28">
    <cfRule type="containsText" dxfId="213" priority="268" operator="containsText" text="Bajo">
      <formula>NOT(ISERROR(SEARCH(("Bajo"),(BK28))))</formula>
    </cfRule>
  </conditionalFormatting>
  <conditionalFormatting sqref="AH28">
    <cfRule type="containsText" dxfId="212" priority="258" operator="containsText" text="Extremo">
      <formula>NOT(ISERROR(SEARCH(("Extremo"),(AH28))))</formula>
    </cfRule>
  </conditionalFormatting>
  <conditionalFormatting sqref="AH28">
    <cfRule type="containsText" dxfId="211" priority="259" operator="containsText" text="Alto">
      <formula>NOT(ISERROR(SEARCH(("Alto"),(AH28))))</formula>
    </cfRule>
  </conditionalFormatting>
  <conditionalFormatting sqref="AH28">
    <cfRule type="containsText" dxfId="210" priority="260" operator="containsText" text="Moderado">
      <formula>NOT(ISERROR(SEARCH(("Moderado"),(AH28))))</formula>
    </cfRule>
  </conditionalFormatting>
  <conditionalFormatting sqref="AH28">
    <cfRule type="containsText" dxfId="209" priority="261" operator="containsText" text="Bajo">
      <formula>NOT(ISERROR(SEARCH(("Bajo"),(AH28))))</formula>
    </cfRule>
  </conditionalFormatting>
  <conditionalFormatting sqref="K28:AC28">
    <cfRule type="containsText" dxfId="208" priority="253" operator="containsText" text="Muy Baja">
      <formula>NOT(ISERROR(SEARCH(("Muy Baja"),(K29))))</formula>
    </cfRule>
  </conditionalFormatting>
  <conditionalFormatting sqref="K28:AC28">
    <cfRule type="containsText" dxfId="207" priority="254" operator="containsText" text="Baja">
      <formula>NOT(ISERROR(SEARCH(("Baja"),(K29))))</formula>
    </cfRule>
  </conditionalFormatting>
  <conditionalFormatting sqref="K28:AC28">
    <cfRule type="containsText" dxfId="206" priority="255" operator="containsText" text="A l t a">
      <formula>NOT(ISERROR(SEARCH(("A l t a"),(K29))))</formula>
    </cfRule>
  </conditionalFormatting>
  <conditionalFormatting sqref="K28:AC28">
    <cfRule type="containsText" dxfId="205" priority="256" operator="containsText" text="Muy Alta">
      <formula>NOT(ISERROR(SEARCH(("Muy Alta"),(K29))))</formula>
    </cfRule>
  </conditionalFormatting>
  <conditionalFormatting sqref="K28:AC28">
    <cfRule type="cellIs" dxfId="204" priority="257" operator="equal">
      <formula>"Media"</formula>
    </cfRule>
  </conditionalFormatting>
  <conditionalFormatting sqref="AY8:AY9">
    <cfRule type="containsText" dxfId="203" priority="247" operator="containsText" text="Débil">
      <formula>NOT(ISERROR(SEARCH("Débil",AY8)))</formula>
    </cfRule>
  </conditionalFormatting>
  <conditionalFormatting sqref="AY8:AY9">
    <cfRule type="containsText" dxfId="202" priority="248" operator="containsText" text="Moderado">
      <formula>NOT(ISERROR(SEARCH("Moderado",AY8)))</formula>
    </cfRule>
  </conditionalFormatting>
  <conditionalFormatting sqref="AY8:AY9">
    <cfRule type="containsText" dxfId="201" priority="249" operator="containsText" text="Fuerte">
      <formula>NOT(ISERROR(SEARCH("Fuerte",AY8)))</formula>
    </cfRule>
  </conditionalFormatting>
  <conditionalFormatting sqref="AY11:AY28">
    <cfRule type="containsText" dxfId="200" priority="244" operator="containsText" text="Débil">
      <formula>NOT(ISERROR(SEARCH("Débil",AY11)))</formula>
    </cfRule>
  </conditionalFormatting>
  <conditionalFormatting sqref="AY11:AY28">
    <cfRule type="containsText" dxfId="199" priority="245" operator="containsText" text="Moderado">
      <formula>NOT(ISERROR(SEARCH("Moderado",AY11)))</formula>
    </cfRule>
  </conditionalFormatting>
  <conditionalFormatting sqref="AY11:AY28">
    <cfRule type="containsText" dxfId="198" priority="246" operator="containsText" text="Fuerte">
      <formula>NOT(ISERROR(SEARCH("Fuerte",AY11)))</formula>
    </cfRule>
  </conditionalFormatting>
  <conditionalFormatting sqref="AY10">
    <cfRule type="containsText" dxfId="197" priority="241" operator="containsText" text="Débil">
      <formula>NOT(ISERROR(SEARCH("Débil",AY10)))</formula>
    </cfRule>
  </conditionalFormatting>
  <conditionalFormatting sqref="AY10">
    <cfRule type="containsText" dxfId="196" priority="242" operator="containsText" text="Moderado">
      <formula>NOT(ISERROR(SEARCH("Moderado",AY10)))</formula>
    </cfRule>
  </conditionalFormatting>
  <conditionalFormatting sqref="AY10">
    <cfRule type="containsText" dxfId="195" priority="243" operator="containsText" text="Fuerte">
      <formula>NOT(ISERROR(SEARCH("Fuerte",AY10)))</formula>
    </cfRule>
  </conditionalFormatting>
  <conditionalFormatting sqref="BH13">
    <cfRule type="containsText" dxfId="194" priority="235" operator="containsText" text="Débil">
      <formula>NOT(ISERROR(SEARCH("Débil",BH13)))</formula>
    </cfRule>
  </conditionalFormatting>
  <conditionalFormatting sqref="BH13">
    <cfRule type="containsText" dxfId="193" priority="236" operator="containsText" text="Moderado">
      <formula>NOT(ISERROR(SEARCH("Moderado",BH13)))</formula>
    </cfRule>
  </conditionalFormatting>
  <conditionalFormatting sqref="BH13">
    <cfRule type="containsText" dxfId="192" priority="237" operator="containsText" text="Fuerte">
      <formula>NOT(ISERROR(SEARCH("Fuerte",BH13)))</formula>
    </cfRule>
  </conditionalFormatting>
  <conditionalFormatting sqref="BI13">
    <cfRule type="containsText" dxfId="191" priority="230" operator="containsText" text="Rara vez">
      <formula>NOT(ISERROR(SEARCH("Rara vez",BI13)))</formula>
    </cfRule>
  </conditionalFormatting>
  <conditionalFormatting sqref="BI13">
    <cfRule type="containsText" dxfId="190" priority="231" operator="containsText" text="Improbable">
      <formula>NOT(ISERROR(SEARCH("Improbable",BI13)))</formula>
    </cfRule>
  </conditionalFormatting>
  <conditionalFormatting sqref="BI13">
    <cfRule type="containsText" dxfId="189" priority="232" operator="containsText" text="Probable">
      <formula>NOT(ISERROR(SEARCH("Probable",BI13)))</formula>
    </cfRule>
  </conditionalFormatting>
  <conditionalFormatting sqref="BI13">
    <cfRule type="containsText" dxfId="188" priority="233" operator="containsText" text="Casi seguro">
      <formula>NOT(ISERROR(SEARCH("Casi seguro",BI13)))</formula>
    </cfRule>
  </conditionalFormatting>
  <conditionalFormatting sqref="BI13">
    <cfRule type="cellIs" dxfId="187" priority="234" operator="equal">
      <formula>"Posible"</formula>
    </cfRule>
  </conditionalFormatting>
  <conditionalFormatting sqref="BJ13">
    <cfRule type="containsText" dxfId="186" priority="225" operator="containsText" text="Rara vez">
      <formula>NOT(ISERROR(SEARCH("Rara vez",BJ13)))</formula>
    </cfRule>
  </conditionalFormatting>
  <conditionalFormatting sqref="BJ13">
    <cfRule type="containsText" dxfId="185" priority="226" operator="containsText" text="Improbable">
      <formula>NOT(ISERROR(SEARCH("Improbable",BJ13)))</formula>
    </cfRule>
  </conditionalFormatting>
  <conditionalFormatting sqref="BJ13">
    <cfRule type="containsText" dxfId="184" priority="227" operator="containsText" text="Probable">
      <formula>NOT(ISERROR(SEARCH("Probable",BJ13)))</formula>
    </cfRule>
  </conditionalFormatting>
  <conditionalFormatting sqref="BJ13">
    <cfRule type="containsText" dxfId="183" priority="228" operator="containsText" text="Casi seguro">
      <formula>NOT(ISERROR(SEARCH("Casi seguro",BJ13)))</formula>
    </cfRule>
  </conditionalFormatting>
  <conditionalFormatting sqref="BJ13">
    <cfRule type="cellIs" dxfId="182" priority="229" operator="equal">
      <formula>"Posible"</formula>
    </cfRule>
  </conditionalFormatting>
  <conditionalFormatting sqref="BK13">
    <cfRule type="containsText" dxfId="181" priority="221" operator="containsText" text="Extremo">
      <formula>NOT(ISERROR(SEARCH(("Extremo"),(BK13))))</formula>
    </cfRule>
  </conditionalFormatting>
  <conditionalFormatting sqref="BK13">
    <cfRule type="containsText" dxfId="180" priority="222" operator="containsText" text="Alto">
      <formula>NOT(ISERROR(SEARCH(("Alto"),(BK13))))</formula>
    </cfRule>
  </conditionalFormatting>
  <conditionalFormatting sqref="BK13">
    <cfRule type="containsText" dxfId="179" priority="223" operator="containsText" text="Moderado">
      <formula>NOT(ISERROR(SEARCH(("Moderado"),(BK13))))</formula>
    </cfRule>
  </conditionalFormatting>
  <conditionalFormatting sqref="BK13">
    <cfRule type="containsText" dxfId="178" priority="224" operator="containsText" text="Bajo">
      <formula>NOT(ISERROR(SEARCH(("Bajo"),(BK13))))</formula>
    </cfRule>
  </conditionalFormatting>
  <conditionalFormatting sqref="BG13">
    <cfRule type="containsText" dxfId="177" priority="218" operator="containsText" text="Débil">
      <formula>NOT(ISERROR(SEARCH("Débil",BG13)))</formula>
    </cfRule>
  </conditionalFormatting>
  <conditionalFormatting sqref="BG13">
    <cfRule type="containsText" dxfId="176" priority="219" operator="containsText" text="Moderado">
      <formula>NOT(ISERROR(SEARCH("Moderado",BG13)))</formula>
    </cfRule>
  </conditionalFormatting>
  <conditionalFormatting sqref="BG13">
    <cfRule type="containsText" dxfId="175" priority="220" operator="containsText" text="Fuerte">
      <formula>NOT(ISERROR(SEARCH("Fuerte",BG13)))</formula>
    </cfRule>
  </conditionalFormatting>
  <conditionalFormatting sqref="AH12">
    <cfRule type="containsText" dxfId="174" priority="198" operator="containsText" text="Extremo">
      <formula>NOT(ISERROR(SEARCH(("Extremo"),(AH12))))</formula>
    </cfRule>
  </conditionalFormatting>
  <conditionalFormatting sqref="AH12">
    <cfRule type="containsText" dxfId="173" priority="199" operator="containsText" text="Alto">
      <formula>NOT(ISERROR(SEARCH(("Alto"),(AH12))))</formula>
    </cfRule>
  </conditionalFormatting>
  <conditionalFormatting sqref="AH12">
    <cfRule type="containsText" dxfId="172" priority="200" operator="containsText" text="Moderado">
      <formula>NOT(ISERROR(SEARCH(("Moderado"),(AH12))))</formula>
    </cfRule>
  </conditionalFormatting>
  <conditionalFormatting sqref="AH12">
    <cfRule type="containsText" dxfId="171" priority="201" operator="containsText" text="Bajo">
      <formula>NOT(ISERROR(SEARCH(("Bajo"),(AH12))))</formula>
    </cfRule>
  </conditionalFormatting>
  <conditionalFormatting sqref="AI11:AI12">
    <cfRule type="containsText" dxfId="170" priority="202" operator="containsText" text="Extremo">
      <formula>NOT(ISERROR(SEARCH(("Extremo"),(AI11))))</formula>
    </cfRule>
  </conditionalFormatting>
  <conditionalFormatting sqref="AI11:AI12">
    <cfRule type="containsText" dxfId="169" priority="203" operator="containsText" text="Alto">
      <formula>NOT(ISERROR(SEARCH(("Alto"),(AI11))))</formula>
    </cfRule>
  </conditionalFormatting>
  <conditionalFormatting sqref="AI11:AI12">
    <cfRule type="containsText" dxfId="168" priority="204" operator="containsText" text="Moderado">
      <formula>NOT(ISERROR(SEARCH(("Moderado"),(AI11))))</formula>
    </cfRule>
  </conditionalFormatting>
  <conditionalFormatting sqref="AI11:AI12">
    <cfRule type="containsText" dxfId="167" priority="205" operator="containsText" text="Bajo">
      <formula>NOT(ISERROR(SEARCH(("Bajo"),(AI11))))</formula>
    </cfRule>
  </conditionalFormatting>
  <conditionalFormatting sqref="AI11:AI12">
    <cfRule type="containsText" dxfId="166" priority="206" operator="containsText" text="Extremo">
      <formula>NOT(ISERROR(SEARCH(("Extremo"),(AI11))))</formula>
    </cfRule>
  </conditionalFormatting>
  <conditionalFormatting sqref="AI11:AI12">
    <cfRule type="containsText" dxfId="165" priority="207" operator="containsText" text="Alto">
      <formula>NOT(ISERROR(SEARCH(("Alto"),(AI11))))</formula>
    </cfRule>
  </conditionalFormatting>
  <conditionalFormatting sqref="AI11:AI12">
    <cfRule type="containsText" dxfId="164" priority="208" operator="containsText" text="Moderado">
      <formula>NOT(ISERROR(SEARCH(("Moderado"),(AI11))))</formula>
    </cfRule>
  </conditionalFormatting>
  <conditionalFormatting sqref="AI11:AI12">
    <cfRule type="containsText" dxfId="163" priority="209" operator="containsText" text="Bajo">
      <formula>NOT(ISERROR(SEARCH(("Bajo"),(AI11))))</formula>
    </cfRule>
  </conditionalFormatting>
  <conditionalFormatting sqref="AI12">
    <cfRule type="containsText" dxfId="162" priority="210" operator="containsText" text="Extremo">
      <formula>NOT(ISERROR(SEARCH(("Extremo"),(AI12))))</formula>
    </cfRule>
  </conditionalFormatting>
  <conditionalFormatting sqref="AI12">
    <cfRule type="containsText" dxfId="161" priority="211" operator="containsText" text="Alto">
      <formula>NOT(ISERROR(SEARCH(("Alto"),(AI12))))</formula>
    </cfRule>
  </conditionalFormatting>
  <conditionalFormatting sqref="AI12">
    <cfRule type="containsText" dxfId="160" priority="212" operator="containsText" text="Moderado">
      <formula>NOT(ISERROR(SEARCH(("Moderado"),(AI12))))</formula>
    </cfRule>
  </conditionalFormatting>
  <conditionalFormatting sqref="AI12">
    <cfRule type="containsText" dxfId="159" priority="213" operator="containsText" text="Bajo">
      <formula>NOT(ISERROR(SEARCH(("Bajo"),(AI12))))</formula>
    </cfRule>
  </conditionalFormatting>
  <conditionalFormatting sqref="AH9">
    <cfRule type="containsText" dxfId="158" priority="174" operator="containsText" text="Extremo">
      <formula>NOT(ISERROR(SEARCH(("Extremo"),(AH9))))</formula>
    </cfRule>
  </conditionalFormatting>
  <conditionalFormatting sqref="AH9">
    <cfRule type="containsText" dxfId="157" priority="175" operator="containsText" text="Alto">
      <formula>NOT(ISERROR(SEARCH(("Alto"),(AH9))))</formula>
    </cfRule>
  </conditionalFormatting>
  <conditionalFormatting sqref="AH9">
    <cfRule type="containsText" dxfId="156" priority="176" operator="containsText" text="Moderado">
      <formula>NOT(ISERROR(SEARCH(("Moderado"),(AH9))))</formula>
    </cfRule>
  </conditionalFormatting>
  <conditionalFormatting sqref="AH9">
    <cfRule type="containsText" dxfId="155" priority="177" operator="containsText" text="Bajo">
      <formula>NOT(ISERROR(SEARCH(("Bajo"),(AH9))))</formula>
    </cfRule>
  </conditionalFormatting>
  <conditionalFormatting sqref="AI10">
    <cfRule type="containsText" dxfId="154" priority="166" operator="containsText" text="Extremo">
      <formula>NOT(ISERROR(SEARCH(("Extremo"),(AI10))))</formula>
    </cfRule>
  </conditionalFormatting>
  <conditionalFormatting sqref="AI10">
    <cfRule type="containsText" dxfId="153" priority="167" operator="containsText" text="Alto">
      <formula>NOT(ISERROR(SEARCH(("Alto"),(AI10))))</formula>
    </cfRule>
  </conditionalFormatting>
  <conditionalFormatting sqref="AI10">
    <cfRule type="containsText" dxfId="152" priority="168" operator="containsText" text="Moderado">
      <formula>NOT(ISERROR(SEARCH(("Moderado"),(AI10))))</formula>
    </cfRule>
  </conditionalFormatting>
  <conditionalFormatting sqref="AI10">
    <cfRule type="containsText" dxfId="151" priority="169" operator="containsText" text="Bajo">
      <formula>NOT(ISERROR(SEARCH(("Bajo"),(AI10))))</formula>
    </cfRule>
  </conditionalFormatting>
  <conditionalFormatting sqref="AH10">
    <cfRule type="containsText" dxfId="150" priority="162" operator="containsText" text="Extremo">
      <formula>NOT(ISERROR(SEARCH(("Extremo"),(AH10))))</formula>
    </cfRule>
  </conditionalFormatting>
  <conditionalFormatting sqref="AH10">
    <cfRule type="containsText" dxfId="149" priority="163" operator="containsText" text="Alto">
      <formula>NOT(ISERROR(SEARCH(("Alto"),(AH10))))</formula>
    </cfRule>
  </conditionalFormatting>
  <conditionalFormatting sqref="AH10">
    <cfRule type="containsText" dxfId="148" priority="164" operator="containsText" text="Moderado">
      <formula>NOT(ISERROR(SEARCH(("Moderado"),(AH10))))</formula>
    </cfRule>
  </conditionalFormatting>
  <conditionalFormatting sqref="AH10">
    <cfRule type="containsText" dxfId="147" priority="165" operator="containsText" text="Bajo">
      <formula>NOT(ISERROR(SEARCH(("Bajo"),(AH10))))</formula>
    </cfRule>
  </conditionalFormatting>
  <conditionalFormatting sqref="BE11:BE12">
    <cfRule type="containsText" dxfId="146" priority="151" operator="containsText" text="Débil">
      <formula>NOT(ISERROR(SEARCH(("Débil"),(BE11))))</formula>
    </cfRule>
  </conditionalFormatting>
  <conditionalFormatting sqref="BE11:BE12">
    <cfRule type="containsText" dxfId="145" priority="152" operator="containsText" text="Moderado">
      <formula>NOT(ISERROR(SEARCH(("Moderado"),(BE11))))</formula>
    </cfRule>
  </conditionalFormatting>
  <conditionalFormatting sqref="BE11:BE12">
    <cfRule type="containsText" dxfId="144" priority="153" operator="containsText" text="Fuerte">
      <formula>NOT(ISERROR(SEARCH(("Fuerte"),(BE11))))</formula>
    </cfRule>
  </conditionalFormatting>
  <conditionalFormatting sqref="AI26">
    <cfRule type="containsText" dxfId="143" priority="147" operator="containsText" text="Extremo">
      <formula>NOT(ISERROR(SEARCH(("Extremo"),(AI26))))</formula>
    </cfRule>
  </conditionalFormatting>
  <conditionalFormatting sqref="AI26">
    <cfRule type="containsText" dxfId="142" priority="148" operator="containsText" text="Alto">
      <formula>NOT(ISERROR(SEARCH(("Alto"),(AI26))))</formula>
    </cfRule>
  </conditionalFormatting>
  <conditionalFormatting sqref="AI26">
    <cfRule type="containsText" dxfId="141" priority="149" operator="containsText" text="Moderado">
      <formula>NOT(ISERROR(SEARCH(("Moderado"),(AI26))))</formula>
    </cfRule>
  </conditionalFormatting>
  <conditionalFormatting sqref="AI26">
    <cfRule type="containsText" dxfId="140" priority="150" operator="containsText" text="Bajo">
      <formula>NOT(ISERROR(SEARCH(("Bajo"),(AI26))))</formula>
    </cfRule>
  </conditionalFormatting>
  <conditionalFormatting sqref="BA21">
    <cfRule type="containsText" dxfId="131" priority="136" operator="containsText" text="Débil">
      <formula>NOT(ISERROR(SEARCH("Débil",BA21)))</formula>
    </cfRule>
  </conditionalFormatting>
  <conditionalFormatting sqref="BA21">
    <cfRule type="containsText" dxfId="130" priority="137" operator="containsText" text="Moderado">
      <formula>NOT(ISERROR(SEARCH("Moderado",BA21)))</formula>
    </cfRule>
  </conditionalFormatting>
  <conditionalFormatting sqref="BA21">
    <cfRule type="containsText" dxfId="129" priority="138" operator="containsText" text="Fuerte">
      <formula>NOT(ISERROR(SEARCH("Fuerte",BA21)))</formula>
    </cfRule>
  </conditionalFormatting>
  <conditionalFormatting sqref="BB21:BC21">
    <cfRule type="containsText" dxfId="128" priority="133" operator="containsText" text="Débil">
      <formula>NOT(ISERROR(SEARCH("Débil",BB21)))</formula>
    </cfRule>
  </conditionalFormatting>
  <conditionalFormatting sqref="BB21:BC21">
    <cfRule type="containsText" dxfId="127" priority="134" operator="containsText" text="Moderado">
      <formula>NOT(ISERROR(SEARCH("Moderado",BB21)))</formula>
    </cfRule>
  </conditionalFormatting>
  <conditionalFormatting sqref="BB21:BC21">
    <cfRule type="containsText" dxfId="126" priority="135" operator="containsText" text="Fuerte">
      <formula>NOT(ISERROR(SEARCH("Fuerte",BB21)))</formula>
    </cfRule>
  </conditionalFormatting>
  <conditionalFormatting sqref="K23">
    <cfRule type="containsText" dxfId="121" priority="54" operator="containsText" text="Muy Baja">
      <formula>NOT(ISERROR(SEARCH(("Muy Baja"),(K23))))</formula>
    </cfRule>
  </conditionalFormatting>
  <conditionalFormatting sqref="K23">
    <cfRule type="containsText" dxfId="120" priority="55" operator="containsText" text="Baja">
      <formula>NOT(ISERROR(SEARCH(("Baja"),(K23))))</formula>
    </cfRule>
  </conditionalFormatting>
  <conditionalFormatting sqref="K23">
    <cfRule type="containsText" dxfId="119" priority="56" operator="containsText" text="A l t a">
      <formula>NOT(ISERROR(SEARCH(("A l t a"),(K23))))</formula>
    </cfRule>
  </conditionalFormatting>
  <conditionalFormatting sqref="K23">
    <cfRule type="containsText" dxfId="118" priority="57" operator="containsText" text="Muy Alta">
      <formula>NOT(ISERROR(SEARCH(("Muy Alta"),(K23))))</formula>
    </cfRule>
  </conditionalFormatting>
  <conditionalFormatting sqref="K23">
    <cfRule type="cellIs" dxfId="117" priority="58" operator="equal">
      <formula>"Media"</formula>
    </cfRule>
  </conditionalFormatting>
  <conditionalFormatting sqref="L23:O23 R23">
    <cfRule type="containsText" dxfId="116" priority="59" operator="containsText" text="Muy Baja">
      <formula>NOT(ISERROR(SEARCH(("Muy Baja"),(L23))))</formula>
    </cfRule>
  </conditionalFormatting>
  <conditionalFormatting sqref="L23:O23 R23">
    <cfRule type="containsText" dxfId="115" priority="60" operator="containsText" text="Baja">
      <formula>NOT(ISERROR(SEARCH(("Baja"),(L23))))</formula>
    </cfRule>
  </conditionalFormatting>
  <conditionalFormatting sqref="L23:O23 R23">
    <cfRule type="containsText" dxfId="114" priority="61" operator="containsText" text="A l t a">
      <formula>NOT(ISERROR(SEARCH(("A l t a"),(L23))))</formula>
    </cfRule>
  </conditionalFormatting>
  <conditionalFormatting sqref="L23:O23 R23">
    <cfRule type="containsText" dxfId="113" priority="62" operator="containsText" text="Muy Alta">
      <formula>NOT(ISERROR(SEARCH(("Muy Alta"),(L23))))</formula>
    </cfRule>
  </conditionalFormatting>
  <conditionalFormatting sqref="L23:O23 R23">
    <cfRule type="cellIs" dxfId="112" priority="63" operator="equal">
      <formula>"Media"</formula>
    </cfRule>
  </conditionalFormatting>
  <conditionalFormatting sqref="P23">
    <cfRule type="containsText" dxfId="111" priority="64" operator="containsText" text="Muy Baja">
      <formula>NOT(ISERROR(SEARCH(("Muy Baja"),(P23))))</formula>
    </cfRule>
  </conditionalFormatting>
  <conditionalFormatting sqref="P23">
    <cfRule type="containsText" dxfId="110" priority="65" operator="containsText" text="Baja">
      <formula>NOT(ISERROR(SEARCH(("Baja"),(P23))))</formula>
    </cfRule>
  </conditionalFormatting>
  <conditionalFormatting sqref="P23">
    <cfRule type="containsText" dxfId="109" priority="66" operator="containsText" text="A l t a">
      <formula>NOT(ISERROR(SEARCH(("A l t a"),(P23))))</formula>
    </cfRule>
  </conditionalFormatting>
  <conditionalFormatting sqref="P23">
    <cfRule type="containsText" dxfId="108" priority="67" operator="containsText" text="Muy Alta">
      <formula>NOT(ISERROR(SEARCH(("Muy Alta"),(P23))))</formula>
    </cfRule>
  </conditionalFormatting>
  <conditionalFormatting sqref="P23">
    <cfRule type="cellIs" dxfId="107" priority="68" operator="equal">
      <formula>"Media"</formula>
    </cfRule>
  </conditionalFormatting>
  <conditionalFormatting sqref="Q23">
    <cfRule type="containsText" dxfId="106" priority="69" operator="containsText" text="Muy Baja">
      <formula>NOT(ISERROR(SEARCH(("Muy Baja"),(Q23))))</formula>
    </cfRule>
  </conditionalFormatting>
  <conditionalFormatting sqref="Q23">
    <cfRule type="containsText" dxfId="105" priority="70" operator="containsText" text="Baja">
      <formula>NOT(ISERROR(SEARCH(("Baja"),(Q23))))</formula>
    </cfRule>
  </conditionalFormatting>
  <conditionalFormatting sqref="Q23">
    <cfRule type="containsText" dxfId="104" priority="71" operator="containsText" text="A l t a">
      <formula>NOT(ISERROR(SEARCH(("A l t a"),(Q23))))</formula>
    </cfRule>
  </conditionalFormatting>
  <conditionalFormatting sqref="Q23">
    <cfRule type="containsText" dxfId="103" priority="72" operator="containsText" text="Muy Alta">
      <formula>NOT(ISERROR(SEARCH(("Muy Alta"),(Q23))))</formula>
    </cfRule>
  </conditionalFormatting>
  <conditionalFormatting sqref="Q23">
    <cfRule type="cellIs" dxfId="102" priority="73" operator="equal">
      <formula>"Media"</formula>
    </cfRule>
  </conditionalFormatting>
  <conditionalFormatting sqref="S23">
    <cfRule type="containsText" dxfId="101" priority="74" operator="containsText" text="Muy Baja">
      <formula>NOT(ISERROR(SEARCH(("Muy Baja"),(S23))))</formula>
    </cfRule>
  </conditionalFormatting>
  <conditionalFormatting sqref="S23">
    <cfRule type="containsText" dxfId="100" priority="75" operator="containsText" text="Baja">
      <formula>NOT(ISERROR(SEARCH(("Baja"),(S23))))</formula>
    </cfRule>
  </conditionalFormatting>
  <conditionalFormatting sqref="S23">
    <cfRule type="containsText" dxfId="99" priority="76" operator="containsText" text="A l t a">
      <formula>NOT(ISERROR(SEARCH(("A l t a"),(S23))))</formula>
    </cfRule>
  </conditionalFormatting>
  <conditionalFormatting sqref="S23">
    <cfRule type="containsText" dxfId="98" priority="77" operator="containsText" text="Muy Alta">
      <formula>NOT(ISERROR(SEARCH(("Muy Alta"),(S23))))</formula>
    </cfRule>
  </conditionalFormatting>
  <conditionalFormatting sqref="S23">
    <cfRule type="cellIs" dxfId="97" priority="78" operator="equal">
      <formula>"Media"</formula>
    </cfRule>
  </conditionalFormatting>
  <conditionalFormatting sqref="U23">
    <cfRule type="containsText" dxfId="96" priority="79" operator="containsText" text="Muy Baja">
      <formula>NOT(ISERROR(SEARCH(("Muy Baja"),(U23))))</formula>
    </cfRule>
  </conditionalFormatting>
  <conditionalFormatting sqref="U23">
    <cfRule type="containsText" dxfId="95" priority="80" operator="containsText" text="Baja">
      <formula>NOT(ISERROR(SEARCH(("Baja"),(U23))))</formula>
    </cfRule>
  </conditionalFormatting>
  <conditionalFormatting sqref="U23">
    <cfRule type="containsText" dxfId="94" priority="81" operator="containsText" text="A l t a">
      <formula>NOT(ISERROR(SEARCH(("A l t a"),(U23))))</formula>
    </cfRule>
  </conditionalFormatting>
  <conditionalFormatting sqref="U23">
    <cfRule type="containsText" dxfId="93" priority="82" operator="containsText" text="Muy Alta">
      <formula>NOT(ISERROR(SEARCH(("Muy Alta"),(U23))))</formula>
    </cfRule>
  </conditionalFormatting>
  <conditionalFormatting sqref="U23">
    <cfRule type="cellIs" dxfId="92" priority="83" operator="equal">
      <formula>"Media"</formula>
    </cfRule>
  </conditionalFormatting>
  <conditionalFormatting sqref="V23">
    <cfRule type="containsText" dxfId="91" priority="84" operator="containsText" text="Muy Baja">
      <formula>NOT(ISERROR(SEARCH(("Muy Baja"),(V23))))</formula>
    </cfRule>
  </conditionalFormatting>
  <conditionalFormatting sqref="V23">
    <cfRule type="containsText" dxfId="90" priority="85" operator="containsText" text="Baja">
      <formula>NOT(ISERROR(SEARCH(("Baja"),(V23))))</formula>
    </cfRule>
  </conditionalFormatting>
  <conditionalFormatting sqref="V23">
    <cfRule type="containsText" dxfId="89" priority="86" operator="containsText" text="A l t a">
      <formula>NOT(ISERROR(SEARCH(("A l t a"),(V23))))</formula>
    </cfRule>
  </conditionalFormatting>
  <conditionalFormatting sqref="V23">
    <cfRule type="containsText" dxfId="88" priority="87" operator="containsText" text="Muy Alta">
      <formula>NOT(ISERROR(SEARCH(("Muy Alta"),(V23))))</formula>
    </cfRule>
  </conditionalFormatting>
  <conditionalFormatting sqref="V23">
    <cfRule type="cellIs" dxfId="87" priority="88" operator="equal">
      <formula>"Media"</formula>
    </cfRule>
  </conditionalFormatting>
  <conditionalFormatting sqref="Y23">
    <cfRule type="containsText" dxfId="86" priority="89" operator="containsText" text="Muy Baja">
      <formula>NOT(ISERROR(SEARCH(("Muy Baja"),(Y23))))</formula>
    </cfRule>
  </conditionalFormatting>
  <conditionalFormatting sqref="Y23">
    <cfRule type="containsText" dxfId="85" priority="90" operator="containsText" text="Baja">
      <formula>NOT(ISERROR(SEARCH(("Baja"),(Y23))))</formula>
    </cfRule>
  </conditionalFormatting>
  <conditionalFormatting sqref="Y23">
    <cfRule type="containsText" dxfId="84" priority="91" operator="containsText" text="A l t a">
      <formula>NOT(ISERROR(SEARCH(("A l t a"),(Y23))))</formula>
    </cfRule>
  </conditionalFormatting>
  <conditionalFormatting sqref="Y23">
    <cfRule type="containsText" dxfId="83" priority="92" operator="containsText" text="Muy Alta">
      <formula>NOT(ISERROR(SEARCH(("Muy Alta"),(Y23))))</formula>
    </cfRule>
  </conditionalFormatting>
  <conditionalFormatting sqref="Y23">
    <cfRule type="cellIs" dxfId="82" priority="93" operator="equal">
      <formula>"Media"</formula>
    </cfRule>
  </conditionalFormatting>
  <conditionalFormatting sqref="T23">
    <cfRule type="containsText" dxfId="81" priority="94" operator="containsText" text="Muy Baja">
      <formula>NOT(ISERROR(SEARCH(("Muy Baja"),(T23))))</formula>
    </cfRule>
  </conditionalFormatting>
  <conditionalFormatting sqref="T23">
    <cfRule type="containsText" dxfId="80" priority="95" operator="containsText" text="Baja">
      <formula>NOT(ISERROR(SEARCH(("Baja"),(T23))))</formula>
    </cfRule>
  </conditionalFormatting>
  <conditionalFormatting sqref="T23">
    <cfRule type="containsText" dxfId="79" priority="96" operator="containsText" text="A l t a">
      <formula>NOT(ISERROR(SEARCH(("A l t a"),(T23))))</formula>
    </cfRule>
  </conditionalFormatting>
  <conditionalFormatting sqref="T23">
    <cfRule type="containsText" dxfId="78" priority="97" operator="containsText" text="Muy Alta">
      <formula>NOT(ISERROR(SEARCH(("Muy Alta"),(T23))))</formula>
    </cfRule>
  </conditionalFormatting>
  <conditionalFormatting sqref="T23">
    <cfRule type="cellIs" dxfId="77" priority="98" operator="equal">
      <formula>"Media"</formula>
    </cfRule>
  </conditionalFormatting>
  <conditionalFormatting sqref="W23">
    <cfRule type="containsText" dxfId="76" priority="99" operator="containsText" text="Muy Baja">
      <formula>NOT(ISERROR(SEARCH(("Muy Baja"),(W23))))</formula>
    </cfRule>
  </conditionalFormatting>
  <conditionalFormatting sqref="W23">
    <cfRule type="containsText" dxfId="75" priority="100" operator="containsText" text="Baja">
      <formula>NOT(ISERROR(SEARCH(("Baja"),(W23))))</formula>
    </cfRule>
  </conditionalFormatting>
  <conditionalFormatting sqref="W23">
    <cfRule type="containsText" dxfId="74" priority="101" operator="containsText" text="A l t a">
      <formula>NOT(ISERROR(SEARCH(("A l t a"),(W23))))</formula>
    </cfRule>
  </conditionalFormatting>
  <conditionalFormatting sqref="W23">
    <cfRule type="containsText" dxfId="73" priority="102" operator="containsText" text="Muy Alta">
      <formula>NOT(ISERROR(SEARCH(("Muy Alta"),(W23))))</formula>
    </cfRule>
  </conditionalFormatting>
  <conditionalFormatting sqref="W23">
    <cfRule type="cellIs" dxfId="72" priority="103" operator="equal">
      <formula>"Media"</formula>
    </cfRule>
  </conditionalFormatting>
  <conditionalFormatting sqref="X23">
    <cfRule type="containsText" dxfId="71" priority="104" operator="containsText" text="Muy Baja">
      <formula>NOT(ISERROR(SEARCH(("Muy Baja"),(X23))))</formula>
    </cfRule>
  </conditionalFormatting>
  <conditionalFormatting sqref="X23">
    <cfRule type="containsText" dxfId="70" priority="105" operator="containsText" text="Baja">
      <formula>NOT(ISERROR(SEARCH(("Baja"),(X23))))</formula>
    </cfRule>
  </conditionalFormatting>
  <conditionalFormatting sqref="X23">
    <cfRule type="containsText" dxfId="69" priority="106" operator="containsText" text="A l t a">
      <formula>NOT(ISERROR(SEARCH(("A l t a"),(X23))))</formula>
    </cfRule>
  </conditionalFormatting>
  <conditionalFormatting sqref="X23">
    <cfRule type="containsText" dxfId="68" priority="107" operator="containsText" text="Muy Alta">
      <formula>NOT(ISERROR(SEARCH(("Muy Alta"),(X23))))</formula>
    </cfRule>
  </conditionalFormatting>
  <conditionalFormatting sqref="X23">
    <cfRule type="cellIs" dxfId="67" priority="108" operator="equal">
      <formula>"Media"</formula>
    </cfRule>
  </conditionalFormatting>
  <conditionalFormatting sqref="Z23">
    <cfRule type="containsText" dxfId="66" priority="109" operator="containsText" text="Muy Baja">
      <formula>NOT(ISERROR(SEARCH(("Muy Baja"),(Z23))))</formula>
    </cfRule>
  </conditionalFormatting>
  <conditionalFormatting sqref="Z23">
    <cfRule type="containsText" dxfId="65" priority="110" operator="containsText" text="Baja">
      <formula>NOT(ISERROR(SEARCH(("Baja"),(Z23))))</formula>
    </cfRule>
  </conditionalFormatting>
  <conditionalFormatting sqref="Z23">
    <cfRule type="containsText" dxfId="64" priority="111" operator="containsText" text="A l t a">
      <formula>NOT(ISERROR(SEARCH(("A l t a"),(Z23))))</formula>
    </cfRule>
  </conditionalFormatting>
  <conditionalFormatting sqref="Z23">
    <cfRule type="containsText" dxfId="63" priority="112" operator="containsText" text="Muy Alta">
      <formula>NOT(ISERROR(SEARCH(("Muy Alta"),(Z23))))</formula>
    </cfRule>
  </conditionalFormatting>
  <conditionalFormatting sqref="Z23">
    <cfRule type="cellIs" dxfId="62" priority="113" operator="equal">
      <formula>"Media"</formula>
    </cfRule>
  </conditionalFormatting>
  <conditionalFormatting sqref="AA23">
    <cfRule type="containsText" dxfId="61" priority="114" operator="containsText" text="Muy Baja">
      <formula>NOT(ISERROR(SEARCH(("Muy Baja"),(AA23))))</formula>
    </cfRule>
  </conditionalFormatting>
  <conditionalFormatting sqref="AA23">
    <cfRule type="containsText" dxfId="60" priority="115" operator="containsText" text="Baja">
      <formula>NOT(ISERROR(SEARCH(("Baja"),(AA23))))</formula>
    </cfRule>
  </conditionalFormatting>
  <conditionalFormatting sqref="AA23">
    <cfRule type="containsText" dxfId="59" priority="116" operator="containsText" text="A l t a">
      <formula>NOT(ISERROR(SEARCH(("A l t a"),(AA23))))</formula>
    </cfRule>
  </conditionalFormatting>
  <conditionalFormatting sqref="AA23">
    <cfRule type="containsText" dxfId="58" priority="117" operator="containsText" text="Muy Alta">
      <formula>NOT(ISERROR(SEARCH(("Muy Alta"),(AA23))))</formula>
    </cfRule>
  </conditionalFormatting>
  <conditionalFormatting sqref="AA23">
    <cfRule type="cellIs" dxfId="57" priority="118" operator="equal">
      <formula>"Media"</formula>
    </cfRule>
  </conditionalFormatting>
  <conditionalFormatting sqref="AB23">
    <cfRule type="containsText" dxfId="56" priority="119" operator="containsText" text="Muy Baja">
      <formula>NOT(ISERROR(SEARCH(("Muy Baja"),(AB23))))</formula>
    </cfRule>
  </conditionalFormatting>
  <conditionalFormatting sqref="AB23">
    <cfRule type="containsText" dxfId="55" priority="120" operator="containsText" text="Baja">
      <formula>NOT(ISERROR(SEARCH(("Baja"),(AB23))))</formula>
    </cfRule>
  </conditionalFormatting>
  <conditionalFormatting sqref="AB23">
    <cfRule type="containsText" dxfId="54" priority="121" operator="containsText" text="A l t a">
      <formula>NOT(ISERROR(SEARCH(("A l t a"),(AB23))))</formula>
    </cfRule>
  </conditionalFormatting>
  <conditionalFormatting sqref="AB23">
    <cfRule type="containsText" dxfId="53" priority="122" operator="containsText" text="Muy Alta">
      <formula>NOT(ISERROR(SEARCH(("Muy Alta"),(AB23))))</formula>
    </cfRule>
  </conditionalFormatting>
  <conditionalFormatting sqref="AB23">
    <cfRule type="cellIs" dxfId="52" priority="123" operator="equal">
      <formula>"Media"</formula>
    </cfRule>
  </conditionalFormatting>
  <conditionalFormatting sqref="AC23">
    <cfRule type="containsText" dxfId="51" priority="124" operator="containsText" text="Muy Baja">
      <formula>NOT(ISERROR(SEARCH(("Muy Baja"),(AC23))))</formula>
    </cfRule>
  </conditionalFormatting>
  <conditionalFormatting sqref="AC23">
    <cfRule type="containsText" dxfId="50" priority="125" operator="containsText" text="Baja">
      <formula>NOT(ISERROR(SEARCH(("Baja"),(AC23))))</formula>
    </cfRule>
  </conditionalFormatting>
  <conditionalFormatting sqref="AC23">
    <cfRule type="containsText" dxfId="49" priority="126" operator="containsText" text="A l t a">
      <formula>NOT(ISERROR(SEARCH(("A l t a"),(AC23))))</formula>
    </cfRule>
  </conditionalFormatting>
  <conditionalFormatting sqref="AC23">
    <cfRule type="containsText" dxfId="48" priority="127" operator="containsText" text="Muy Alta">
      <formula>NOT(ISERROR(SEARCH(("Muy Alta"),(AC23))))</formula>
    </cfRule>
  </conditionalFormatting>
  <conditionalFormatting sqref="AC23">
    <cfRule type="cellIs" dxfId="47" priority="128" operator="equal">
      <formula>"Media"</formula>
    </cfRule>
  </conditionalFormatting>
  <conditionalFormatting sqref="BG22">
    <cfRule type="containsText" dxfId="30" priority="29" operator="containsText" text="Débil">
      <formula>NOT(ISERROR(SEARCH("Débil",BG22)))</formula>
    </cfRule>
  </conditionalFormatting>
  <conditionalFormatting sqref="BG22">
    <cfRule type="containsText" dxfId="29" priority="30" operator="containsText" text="Moderado">
      <formula>NOT(ISERROR(SEARCH("Moderado",BG22)))</formula>
    </cfRule>
  </conditionalFormatting>
  <conditionalFormatting sqref="BG22">
    <cfRule type="containsText" dxfId="28" priority="31" operator="containsText" text="Fuerte">
      <formula>NOT(ISERROR(SEARCH("Fuerte",BG22)))</formula>
    </cfRule>
  </conditionalFormatting>
  <conditionalFormatting sqref="AH20">
    <cfRule type="containsText" dxfId="27" priority="21" operator="containsText" text="Extremo">
      <formula>NOT(ISERROR(SEARCH(("Extremo"),(AH20))))</formula>
    </cfRule>
  </conditionalFormatting>
  <conditionalFormatting sqref="AH20">
    <cfRule type="containsText" dxfId="26" priority="22" operator="containsText" text="Alto">
      <formula>NOT(ISERROR(SEARCH(("Alto"),(AH20))))</formula>
    </cfRule>
  </conditionalFormatting>
  <conditionalFormatting sqref="AH20">
    <cfRule type="containsText" dxfId="25" priority="23" operator="containsText" text="Moderado">
      <formula>NOT(ISERROR(SEARCH(("Moderado"),(AH20))))</formula>
    </cfRule>
  </conditionalFormatting>
  <conditionalFormatting sqref="AH20">
    <cfRule type="containsText" dxfId="24" priority="24" operator="containsText" text="Bajo">
      <formula>NOT(ISERROR(SEARCH(("Bajo"),(AH20))))</formula>
    </cfRule>
  </conditionalFormatting>
  <conditionalFormatting sqref="AI20">
    <cfRule type="containsText" dxfId="23" priority="25" operator="containsText" text="Extremo">
      <formula>NOT(ISERROR(SEARCH(("Extremo"),(AI20))))</formula>
    </cfRule>
  </conditionalFormatting>
  <conditionalFormatting sqref="AI20">
    <cfRule type="containsText" dxfId="22" priority="26" operator="containsText" text="Alto">
      <formula>NOT(ISERROR(SEARCH(("Alto"),(AI20))))</formula>
    </cfRule>
  </conditionalFormatting>
  <conditionalFormatting sqref="AI20">
    <cfRule type="containsText" dxfId="21" priority="27" operator="containsText" text="Moderado">
      <formula>NOT(ISERROR(SEARCH(("Moderado"),(AI20))))</formula>
    </cfRule>
  </conditionalFormatting>
  <conditionalFormatting sqref="AI20">
    <cfRule type="containsText" dxfId="20" priority="28" operator="containsText" text="Bajo">
      <formula>NOT(ISERROR(SEARCH(("Bajo"),(AI20))))</formula>
    </cfRule>
  </conditionalFormatting>
  <conditionalFormatting sqref="BM20">
    <cfRule type="containsText" dxfId="19" priority="17" operator="containsText" text="Extremo">
      <formula>NOT(ISERROR(SEARCH(("Extremo"),(BM20))))</formula>
    </cfRule>
  </conditionalFormatting>
  <conditionalFormatting sqref="BM20">
    <cfRule type="containsText" dxfId="18" priority="18" operator="containsText" text="Alto">
      <formula>NOT(ISERROR(SEARCH(("Alto"),(BM20))))</formula>
    </cfRule>
  </conditionalFormatting>
  <conditionalFormatting sqref="BM20">
    <cfRule type="containsText" dxfId="17" priority="19" operator="containsText" text="Moderado">
      <formula>NOT(ISERROR(SEARCH(("Moderado"),(BM20))))</formula>
    </cfRule>
  </conditionalFormatting>
  <conditionalFormatting sqref="BM20">
    <cfRule type="containsText" dxfId="16" priority="20" operator="containsText" text="Bajo">
      <formula>NOT(ISERROR(SEARCH(("Bajo"),(BM20))))</formula>
    </cfRule>
  </conditionalFormatting>
  <conditionalFormatting sqref="AH23:AH24">
    <cfRule type="containsText" dxfId="15" priority="1" operator="containsText" text="Extremo">
      <formula>NOT(ISERROR(SEARCH(("Extremo"),(AH23))))</formula>
    </cfRule>
  </conditionalFormatting>
  <conditionalFormatting sqref="AH23:AH24">
    <cfRule type="containsText" dxfId="14" priority="2" operator="containsText" text="Alto">
      <formula>NOT(ISERROR(SEARCH(("Alto"),(AH23))))</formula>
    </cfRule>
  </conditionalFormatting>
  <conditionalFormatting sqref="AH23:AH24">
    <cfRule type="containsText" dxfId="13" priority="3" operator="containsText" text="Moderado">
      <formula>NOT(ISERROR(SEARCH(("Moderado"),(AH23))))</formula>
    </cfRule>
  </conditionalFormatting>
  <conditionalFormatting sqref="AH23:AH24">
    <cfRule type="containsText" dxfId="12" priority="4" operator="containsText" text="Bajo">
      <formula>NOT(ISERROR(SEARCH(("Bajo"),(AH23))))</formula>
    </cfRule>
  </conditionalFormatting>
  <conditionalFormatting sqref="AI24">
    <cfRule type="containsText" dxfId="11" priority="5" operator="containsText" text="Extremo">
      <formula>NOT(ISERROR(SEARCH(("Extremo"),(AI24))))</formula>
    </cfRule>
  </conditionalFormatting>
  <conditionalFormatting sqref="AI24">
    <cfRule type="containsText" dxfId="10" priority="6" operator="containsText" text="Alto">
      <formula>NOT(ISERROR(SEARCH(("Alto"),(AI24))))</formula>
    </cfRule>
  </conditionalFormatting>
  <conditionalFormatting sqref="AI24">
    <cfRule type="containsText" dxfId="9" priority="7" operator="containsText" text="Moderado">
      <formula>NOT(ISERROR(SEARCH(("Moderado"),(AI24))))</formula>
    </cfRule>
  </conditionalFormatting>
  <conditionalFormatting sqref="AI24">
    <cfRule type="containsText" dxfId="8" priority="8" operator="containsText" text="Bajo">
      <formula>NOT(ISERROR(SEARCH(("Bajo"),(AI24))))</formula>
    </cfRule>
  </conditionalFormatting>
  <conditionalFormatting sqref="AI24">
    <cfRule type="containsText" dxfId="7" priority="9" operator="containsText" text="Extremo">
      <formula>NOT(ISERROR(SEARCH(("Extremo"),(AI24))))</formula>
    </cfRule>
  </conditionalFormatting>
  <conditionalFormatting sqref="AI24">
    <cfRule type="containsText" dxfId="6" priority="10" operator="containsText" text="Alto">
      <formula>NOT(ISERROR(SEARCH(("Alto"),(AI24))))</formula>
    </cfRule>
  </conditionalFormatting>
  <conditionalFormatting sqref="AI24">
    <cfRule type="containsText" dxfId="5" priority="11" operator="containsText" text="Moderado">
      <formula>NOT(ISERROR(SEARCH(("Moderado"),(AI24))))</formula>
    </cfRule>
  </conditionalFormatting>
  <conditionalFormatting sqref="AI24">
    <cfRule type="containsText" dxfId="4" priority="12" operator="containsText" text="Bajo">
      <formula>NOT(ISERROR(SEARCH(("Bajo"),(AI24))))</formula>
    </cfRule>
  </conditionalFormatting>
  <conditionalFormatting sqref="AI24">
    <cfRule type="containsText" dxfId="3" priority="13" operator="containsText" text="Extremo">
      <formula>NOT(ISERROR(SEARCH(("Extremo"),(AI24))))</formula>
    </cfRule>
  </conditionalFormatting>
  <conditionalFormatting sqref="AI24">
    <cfRule type="containsText" dxfId="2" priority="14" operator="containsText" text="Alto">
      <formula>NOT(ISERROR(SEARCH(("Alto"),(AI24))))</formula>
    </cfRule>
  </conditionalFormatting>
  <conditionalFormatting sqref="AI24">
    <cfRule type="containsText" dxfId="1" priority="15" operator="containsText" text="Moderado">
      <formula>NOT(ISERROR(SEARCH(("Moderado"),(AI24))))</formula>
    </cfRule>
  </conditionalFormatting>
  <conditionalFormatting sqref="AI24">
    <cfRule type="containsText" dxfId="0" priority="16" operator="containsText" text="Bajo">
      <formula>NOT(ISERROR(SEARCH(("Bajo"),(AI24))))</formula>
    </cfRule>
  </conditionalFormatting>
  <hyperlinks>
    <hyperlink ref="BM11" r:id="rId1" xr:uid="{EF39AF62-B0A7-46E0-B03F-D28C28A1652B}"/>
  </hyperlinks>
  <pageMargins left="0.45" right="0.28000000000000003" top="0.26" bottom="0.16" header="0" footer="0"/>
  <pageSetup paperSize="5" fitToWidth="0" orientation="landscape" r:id="rId2"/>
  <headerFooter>
    <oddFooter>&amp;RCódigo: GMC-F-16 Vigencia: 22/06/2021 Versión: 01</oddFooter>
  </headerFooter>
  <drawing r:id="rId3"/>
  <legacyDrawing r:id="rId4"/>
  <extLst>
    <ext xmlns:x14="http://schemas.microsoft.com/office/spreadsheetml/2009/9/main" uri="{CCE6A557-97BC-4b89-ADB6-D9C93CAAB3DF}">
      <x14:dataValidations xmlns:xm="http://schemas.microsoft.com/office/excel/2006/main" count="16">
        <x14:dataValidation type="list" allowBlank="1" showErrorMessage="1" xr:uid="{00000000-0002-0000-0000-000000000000}">
          <x14:formula1>
            <xm:f>Tablas!$A$14:$A$19</xm:f>
          </x14:formula1>
          <xm:sqref>G8 G10:G12 G26 G28</xm:sqref>
        </x14:dataValidation>
        <x14:dataValidation type="list" allowBlank="1" showErrorMessage="1" xr:uid="{00000000-0002-0000-0000-000001000000}">
          <x14:formula1>
            <xm:f>Tablas!$A$3:$A$10</xm:f>
          </x14:formula1>
          <xm:sqref>F8 F10:F12 F26 F28</xm:sqref>
        </x14:dataValidation>
        <x14:dataValidation type="list" allowBlank="1" showErrorMessage="1" xr:uid="{00000000-0002-0000-0000-000004000000}">
          <x14:formula1>
            <xm:f>Tablas!$A$97:$A$101</xm:f>
          </x14:formula1>
          <xm:sqref>BL8 BL10:BL11 BL25:BL26 BL28 BL15 BL20:BL21 BL23</xm:sqref>
        </x14:dataValidation>
        <x14:dataValidation type="list" allowBlank="1" showInputMessage="1" showErrorMessage="1" xr:uid="{29BD4AC1-466A-4B06-B5F9-FF9EC68AAC15}">
          <x14:formula1>
            <xm:f>Tablas!$B$114:$B$116</xm:f>
          </x14:formula1>
          <xm:sqref>AJ10 AJ26:AJ28</xm:sqref>
        </x14:dataValidation>
        <x14:dataValidation type="list" allowBlank="1" showInputMessage="1" showErrorMessage="1" xr:uid="{B4C6C63B-0623-47AB-98B0-711C76DDE979}">
          <x14:formula1>
            <xm:f>Tablas!$B$117:$B$119</xm:f>
          </x14:formula1>
          <xm:sqref>AL10 AL26:AL28</xm:sqref>
        </x14:dataValidation>
        <x14:dataValidation type="list" allowBlank="1" showInputMessage="1" showErrorMessage="1" xr:uid="{FDE16DD6-C41D-413A-8CB4-2B5918B51C82}">
          <x14:formula1>
            <xm:f>Tablas!$B$120:$B$122</xm:f>
          </x14:formula1>
          <xm:sqref>AN10 AN26:AN28</xm:sqref>
        </x14:dataValidation>
        <x14:dataValidation type="list" allowBlank="1" showInputMessage="1" showErrorMessage="1" xr:uid="{DE3B3E94-E3A0-4BFF-BF11-550C95693AFA}">
          <x14:formula1>
            <xm:f>Tablas!$B$123:$B$126</xm:f>
          </x14:formula1>
          <xm:sqref>AP10:AP19 AP23:AP28</xm:sqref>
        </x14:dataValidation>
        <x14:dataValidation type="list" allowBlank="1" showInputMessage="1" showErrorMessage="1" xr:uid="{CD9E3FC3-65B5-40AB-B967-D96286B9572D}">
          <x14:formula1>
            <xm:f>Tablas!$B$127:$B$129</xm:f>
          </x14:formula1>
          <xm:sqref>AR10 AR26:AR28</xm:sqref>
        </x14:dataValidation>
        <x14:dataValidation type="list" allowBlank="1" showInputMessage="1" showErrorMessage="1" xr:uid="{46CB8713-D9A5-4DEF-BA23-4003C2D7549C}">
          <x14:formula1>
            <xm:f>Tablas!$B$130:$B$132</xm:f>
          </x14:formula1>
          <xm:sqref>AT10 AT26:AT28</xm:sqref>
        </x14:dataValidation>
        <x14:dataValidation type="list" allowBlank="1" showInputMessage="1" showErrorMessage="1" xr:uid="{F8B46F5D-BF14-4D46-B3B2-F24B5EBA60BF}">
          <x14:formula1>
            <xm:f>Tablas!$B$133:$B$136</xm:f>
          </x14:formula1>
          <xm:sqref>AV10 AV26:AV28</xm:sqref>
        </x14:dataValidation>
        <x14:dataValidation type="list" allowBlank="1" showInputMessage="1" showErrorMessage="1" xr:uid="{3BAD4D99-24D9-4242-9683-333830E57DB5}">
          <x14:formula1>
            <xm:f>Tablas!$A$140:$A$143</xm:f>
          </x14:formula1>
          <xm:sqref>AZ10:AZ12 AZ26:AZ28</xm:sqref>
        </x14:dataValidation>
        <x14:dataValidation type="list" allowBlank="1" showInputMessage="1" showErrorMessage="1" xr:uid="{A8696366-6DE1-47BA-9F9D-F41B7C388D3B}">
          <x14:formula1>
            <xm:f>'https://d.docs.live.net/41d0682e6af12ced/Documentos/Documents/Idartes contrato/Riesgos Idartes/[VF Mapa de riesgos Corrupción Institucional_V3_Abril_SAF.xlsx]Tablas'!#REF!</xm:f>
          </x14:formula1>
          <xm:sqref>AL23:AL24 AN23:AN24 AJ23:AJ24 AR23:AR24 AT23:AT24 AV23:AV24 AZ20:AZ22</xm:sqref>
        </x14:dataValidation>
        <x14:dataValidation type="list" allowBlank="1" showErrorMessage="1" xr:uid="{3CBB59F8-9A60-4C27-A084-C75BE1C0B787}">
          <x14:formula1>
            <xm:f>'C:\Users\DELL\Downloads\[Mapa de riesgos Corrupción Institucional_V3_Abril_OAJ.xlsx]Tablas'!#REF!</xm:f>
          </x14:formula1>
          <x14:formula2>
            <xm:f>0</xm:f>
          </x14:formula2>
          <xm:sqref>F18:G18 BL18 G15</xm:sqref>
        </x14:dataValidation>
        <x14:dataValidation type="list" allowBlank="1" showErrorMessage="1" xr:uid="{F26A16A0-2A12-42B9-8365-8D72B064CE16}">
          <x14:formula1>
            <xm:f>'https://d.docs.live.net/41d0682e6af12ced/Documentos/Documents/Idartes contrato/Riesgos Idartes/Riesgos para revisión/[SEC Corrupcion.xlsx]Tablas'!#REF!</xm:f>
          </x14:formula1>
          <xm:sqref>F13:G14</xm:sqref>
        </x14:dataValidation>
        <x14:dataValidation type="list" allowBlank="1" showInputMessage="1" showErrorMessage="1" xr:uid="{C60F1ACD-1C89-4299-A26B-6854000972FB}">
          <x14:formula1>
            <xm:f>'C:\Users\DELL\Downloads\[Mapa de riesgos Corrupción Institucional_V3_Abril_OAJ.xlsx]Tablas'!#REF!</xm:f>
          </x14:formula1>
          <x14:formula2>
            <xm:f>0</xm:f>
          </x14:formula2>
          <xm:sqref>AV18:AV19 AT18:AT19 AR18:AR19 AZ18:AZ19 AN18:AN19 AL18:AL19 AJ18:AJ19</xm:sqref>
        </x14:dataValidation>
        <x14:dataValidation type="list" allowBlank="1" showInputMessage="1" showErrorMessage="1" xr:uid="{27247F30-5ED5-4EFC-9B29-10684E844EF1}">
          <x14:formula1>
            <xm:f>'https://d.docs.live.net/41d0682e6af12ced/Documentos/Documents/Idartes contrato/Riesgos Idartes/Riesgos para revisión/[OAJ corrupción.xlsx]Tablas'!#REF!</xm:f>
          </x14:formula1>
          <x14:formula2>
            <xm:f>0</xm:f>
          </x14:formula2>
          <xm:sqref>AZ15:AZ17 AJ15:AJ17 AL15:AL17 AN15:AN17 AV15:AV17 AR15:AR17 AT15:AT17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EB28-EE56-41C3-B32F-BCE44AD46CF9}">
  <dimension ref="B1:D12"/>
  <sheetViews>
    <sheetView workbookViewId="0">
      <selection activeCell="G8" sqref="G8"/>
    </sheetView>
  </sheetViews>
  <sheetFormatPr baseColWidth="10" defaultRowHeight="13.8"/>
  <cols>
    <col min="1" max="2" width="11.19921875" style="124"/>
    <col min="3" max="3" width="17" style="124" customWidth="1"/>
    <col min="4" max="4" width="57.69921875" style="124" customWidth="1"/>
    <col min="5" max="16384" width="11.19921875" style="124"/>
  </cols>
  <sheetData>
    <row r="1" spans="2:4" ht="14.4">
      <c r="B1" s="286" t="s">
        <v>384</v>
      </c>
      <c r="C1" s="286"/>
      <c r="D1" s="286"/>
    </row>
    <row r="2" spans="2:4">
      <c r="B2" s="120"/>
      <c r="C2" s="120"/>
      <c r="D2" s="120"/>
    </row>
    <row r="3" spans="2:4" ht="36" customHeight="1">
      <c r="B3" s="125" t="s">
        <v>385</v>
      </c>
      <c r="C3" s="125" t="s">
        <v>386</v>
      </c>
      <c r="D3" s="125" t="s">
        <v>387</v>
      </c>
    </row>
    <row r="4" spans="2:4" ht="14.4" thickBot="1">
      <c r="B4" s="121">
        <v>1</v>
      </c>
      <c r="C4" s="122">
        <v>44438</v>
      </c>
      <c r="D4" s="121" t="s">
        <v>388</v>
      </c>
    </row>
    <row r="5" spans="2:4" ht="42" thickBot="1">
      <c r="B5" s="121">
        <v>2</v>
      </c>
      <c r="C5" s="122">
        <v>44582</v>
      </c>
      <c r="D5" s="126" t="s">
        <v>389</v>
      </c>
    </row>
    <row r="6" spans="2:4" ht="42" thickBot="1">
      <c r="B6" s="121">
        <v>3</v>
      </c>
      <c r="C6" s="122">
        <v>44684</v>
      </c>
      <c r="D6" s="127" t="s">
        <v>390</v>
      </c>
    </row>
    <row r="7" spans="2:4" ht="55.8" thickBot="1">
      <c r="B7" s="121">
        <v>4</v>
      </c>
      <c r="C7" s="122">
        <v>44811</v>
      </c>
      <c r="D7" s="127" t="s">
        <v>391</v>
      </c>
    </row>
    <row r="8" spans="2:4" ht="110.4" customHeight="1">
      <c r="B8" s="121">
        <v>5</v>
      </c>
      <c r="C8" s="122">
        <v>44928</v>
      </c>
      <c r="D8" s="128" t="s">
        <v>403</v>
      </c>
    </row>
    <row r="9" spans="2:4">
      <c r="B9" s="121"/>
      <c r="C9" s="122"/>
      <c r="D9" s="128"/>
    </row>
    <row r="10" spans="2:4">
      <c r="B10" s="123"/>
      <c r="C10" s="123"/>
      <c r="D10" s="123"/>
    </row>
    <row r="11" spans="2:4">
      <c r="B11" s="123"/>
      <c r="C11" s="123"/>
      <c r="D11" s="123"/>
    </row>
    <row r="12" spans="2:4">
      <c r="B12" s="123"/>
      <c r="C12" s="123"/>
      <c r="D12" s="123"/>
    </row>
  </sheetData>
  <mergeCells count="1">
    <mergeCell ref="B1:D1"/>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0"/>
  <sheetViews>
    <sheetView topLeftCell="H1" zoomScale="57" workbookViewId="0">
      <selection activeCell="P11" sqref="P11"/>
    </sheetView>
  </sheetViews>
  <sheetFormatPr baseColWidth="10" defaultColWidth="12.59765625" defaultRowHeight="15" customHeight="1"/>
  <cols>
    <col min="1" max="1" width="22.09765625" customWidth="1"/>
    <col min="2" max="2" width="40.69921875" customWidth="1"/>
    <col min="3" max="6" width="9.3984375" customWidth="1"/>
    <col min="7" max="7" width="20.5" customWidth="1"/>
    <col min="8" max="8" width="30.5" customWidth="1"/>
    <col min="9" max="10" width="9.3984375" customWidth="1"/>
    <col min="11" max="11" width="15.09765625" customWidth="1"/>
    <col min="12" max="12" width="20.09765625" customWidth="1"/>
    <col min="13" max="13" width="38" customWidth="1"/>
    <col min="14" max="40" width="9.3984375" customWidth="1"/>
  </cols>
  <sheetData>
    <row r="1" spans="1:49" thickBot="1">
      <c r="A1" s="2" t="s">
        <v>93</v>
      </c>
      <c r="F1" s="3" t="s">
        <v>94</v>
      </c>
      <c r="K1" s="3" t="s">
        <v>95</v>
      </c>
      <c r="O1" s="3" t="s">
        <v>96</v>
      </c>
      <c r="X1" s="3" t="s">
        <v>97</v>
      </c>
      <c r="Z1" s="3" t="s">
        <v>98</v>
      </c>
      <c r="AG1" s="3" t="s">
        <v>99</v>
      </c>
    </row>
    <row r="2" spans="1:49" ht="31.8" thickBot="1">
      <c r="A2" s="4" t="s">
        <v>100</v>
      </c>
      <c r="B2" s="5" t="s">
        <v>101</v>
      </c>
      <c r="F2" s="4" t="s">
        <v>102</v>
      </c>
      <c r="G2" s="5" t="s">
        <v>103</v>
      </c>
      <c r="H2" s="5" t="s">
        <v>104</v>
      </c>
      <c r="K2" s="4" t="s">
        <v>105</v>
      </c>
      <c r="L2" s="5" t="s">
        <v>106</v>
      </c>
      <c r="M2" s="5" t="s">
        <v>107</v>
      </c>
      <c r="AG2" s="2" t="s">
        <v>108</v>
      </c>
      <c r="AO2" s="52" t="s">
        <v>286</v>
      </c>
      <c r="AW2" s="35" t="s">
        <v>292</v>
      </c>
    </row>
    <row r="3" spans="1:49" ht="48" thickTop="1" thickBot="1">
      <c r="A3" s="6" t="s">
        <v>109</v>
      </c>
      <c r="B3" s="7" t="s">
        <v>110</v>
      </c>
      <c r="F3" s="297" t="s">
        <v>111</v>
      </c>
      <c r="G3" s="298" t="s">
        <v>112</v>
      </c>
      <c r="H3" s="8" t="s">
        <v>113</v>
      </c>
      <c r="K3" s="9" t="s">
        <v>114</v>
      </c>
      <c r="L3" s="8" t="s">
        <v>6</v>
      </c>
      <c r="M3" s="10" t="s">
        <v>115</v>
      </c>
    </row>
    <row r="4" spans="1:49" ht="47.4" thickBot="1">
      <c r="A4" s="11" t="s">
        <v>116</v>
      </c>
      <c r="B4" s="7" t="s">
        <v>117</v>
      </c>
      <c r="F4" s="288"/>
      <c r="G4" s="288"/>
      <c r="H4" s="12" t="s">
        <v>118</v>
      </c>
      <c r="K4" s="13" t="s">
        <v>119</v>
      </c>
      <c r="L4" s="14" t="s">
        <v>120</v>
      </c>
      <c r="M4" s="15" t="s">
        <v>121</v>
      </c>
    </row>
    <row r="5" spans="1:49" ht="141" thickBot="1">
      <c r="A5" s="296" t="s">
        <v>122</v>
      </c>
      <c r="B5" s="16" t="s">
        <v>123</v>
      </c>
      <c r="F5" s="288"/>
      <c r="G5" s="288"/>
      <c r="H5" s="17" t="s">
        <v>124</v>
      </c>
      <c r="K5" s="9" t="s">
        <v>125</v>
      </c>
      <c r="L5" s="8" t="s">
        <v>126</v>
      </c>
      <c r="M5" s="10" t="s">
        <v>127</v>
      </c>
    </row>
    <row r="6" spans="1:49" ht="63" thickBot="1">
      <c r="A6" s="288"/>
      <c r="B6" s="16" t="s">
        <v>128</v>
      </c>
      <c r="F6" s="289"/>
      <c r="G6" s="289"/>
      <c r="H6" s="12" t="s">
        <v>129</v>
      </c>
      <c r="K6" s="13" t="s">
        <v>130</v>
      </c>
      <c r="L6" s="14" t="s">
        <v>131</v>
      </c>
      <c r="M6" s="12" t="s">
        <v>132</v>
      </c>
    </row>
    <row r="7" spans="1:49" ht="63" thickBot="1">
      <c r="A7" s="288"/>
      <c r="B7" s="16" t="s">
        <v>133</v>
      </c>
      <c r="F7" s="299" t="s">
        <v>126</v>
      </c>
      <c r="G7" s="300" t="s">
        <v>134</v>
      </c>
      <c r="H7" s="17" t="s">
        <v>135</v>
      </c>
      <c r="K7" s="9" t="s">
        <v>136</v>
      </c>
      <c r="L7" s="8" t="s">
        <v>137</v>
      </c>
      <c r="M7" s="10" t="s">
        <v>138</v>
      </c>
    </row>
    <row r="8" spans="1:49" ht="63" thickBot="1">
      <c r="A8" s="288"/>
      <c r="B8" s="16" t="s">
        <v>140</v>
      </c>
      <c r="F8" s="288"/>
      <c r="G8" s="288"/>
      <c r="H8" s="12" t="s">
        <v>141</v>
      </c>
      <c r="K8" s="13" t="s">
        <v>142</v>
      </c>
      <c r="L8" s="14" t="s">
        <v>137</v>
      </c>
      <c r="M8" s="15" t="s">
        <v>143</v>
      </c>
    </row>
    <row r="9" spans="1:49" ht="47.4" thickBot="1">
      <c r="A9" s="289"/>
      <c r="B9" s="12" t="s">
        <v>144</v>
      </c>
      <c r="F9" s="289"/>
      <c r="G9" s="289"/>
      <c r="H9" s="17" t="s">
        <v>145</v>
      </c>
      <c r="K9" s="290" t="s">
        <v>146</v>
      </c>
      <c r="L9" s="18" t="s">
        <v>147</v>
      </c>
      <c r="M9" s="291" t="s">
        <v>148</v>
      </c>
    </row>
    <row r="10" spans="1:49" ht="16.2" thickBot="1">
      <c r="A10" s="287" t="s">
        <v>149</v>
      </c>
      <c r="B10" s="7" t="s">
        <v>150</v>
      </c>
      <c r="F10" s="292" t="s">
        <v>151</v>
      </c>
      <c r="G10" s="290" t="s">
        <v>152</v>
      </c>
      <c r="H10" s="12" t="s">
        <v>153</v>
      </c>
      <c r="K10" s="289"/>
      <c r="L10" s="8" t="s">
        <v>120</v>
      </c>
      <c r="M10" s="289"/>
    </row>
    <row r="11" spans="1:49" ht="78" customHeight="1" thickBot="1">
      <c r="A11" s="288"/>
      <c r="B11" s="7" t="s">
        <v>154</v>
      </c>
      <c r="F11" s="288"/>
      <c r="G11" s="288"/>
      <c r="H11" s="17" t="s">
        <v>155</v>
      </c>
    </row>
    <row r="12" spans="1:49" ht="31.8" thickBot="1">
      <c r="A12" s="288"/>
      <c r="B12" s="7" t="s">
        <v>156</v>
      </c>
      <c r="F12" s="288"/>
      <c r="G12" s="288"/>
      <c r="H12" s="12" t="s">
        <v>157</v>
      </c>
    </row>
    <row r="13" spans="1:49" ht="63" thickBot="1">
      <c r="A13" s="288"/>
      <c r="B13" s="7" t="s">
        <v>158</v>
      </c>
      <c r="F13" s="289"/>
      <c r="G13" s="289"/>
      <c r="H13" s="17" t="s">
        <v>159</v>
      </c>
    </row>
    <row r="14" spans="1:49" ht="31.8" thickBot="1">
      <c r="A14" s="288"/>
      <c r="B14" s="7" t="s">
        <v>160</v>
      </c>
      <c r="F14" s="293" t="s">
        <v>161</v>
      </c>
      <c r="G14" s="294" t="s">
        <v>162</v>
      </c>
      <c r="H14" s="12" t="s">
        <v>163</v>
      </c>
    </row>
    <row r="15" spans="1:49" ht="31.8" thickBot="1">
      <c r="A15" s="288"/>
      <c r="B15" s="7" t="s">
        <v>164</v>
      </c>
      <c r="F15" s="288"/>
      <c r="G15" s="288"/>
      <c r="H15" s="17" t="s">
        <v>165</v>
      </c>
    </row>
    <row r="16" spans="1:49" ht="16.2" thickBot="1">
      <c r="A16" s="288"/>
      <c r="B16" s="7" t="s">
        <v>166</v>
      </c>
      <c r="F16" s="288"/>
      <c r="G16" s="288"/>
      <c r="H16" s="12" t="s">
        <v>167</v>
      </c>
    </row>
    <row r="17" spans="1:8" ht="31.8" thickBot="1">
      <c r="A17" s="288"/>
      <c r="B17" s="7" t="s">
        <v>168</v>
      </c>
      <c r="F17" s="289"/>
      <c r="G17" s="289"/>
      <c r="H17" s="17" t="s">
        <v>169</v>
      </c>
    </row>
    <row r="18" spans="1:8" ht="31.8" thickBot="1">
      <c r="A18" s="289"/>
      <c r="B18" s="17" t="s">
        <v>170</v>
      </c>
      <c r="F18" s="295" t="s">
        <v>171</v>
      </c>
      <c r="G18" s="290" t="s">
        <v>172</v>
      </c>
      <c r="H18" s="12" t="s">
        <v>173</v>
      </c>
    </row>
    <row r="19" spans="1:8" ht="31.8" thickBot="1">
      <c r="A19" s="296" t="s">
        <v>174</v>
      </c>
      <c r="B19" s="16" t="s">
        <v>175</v>
      </c>
      <c r="F19" s="288"/>
      <c r="G19" s="288"/>
      <c r="H19" s="17" t="s">
        <v>176</v>
      </c>
    </row>
    <row r="20" spans="1:8" ht="31.8" thickBot="1">
      <c r="A20" s="288"/>
      <c r="B20" s="16" t="s">
        <v>177</v>
      </c>
      <c r="F20" s="289"/>
      <c r="G20" s="289"/>
      <c r="H20" s="12" t="s">
        <v>178</v>
      </c>
    </row>
    <row r="21" spans="1:8" ht="15.75" customHeight="1">
      <c r="A21" s="288"/>
      <c r="B21" s="16" t="s">
        <v>179</v>
      </c>
    </row>
    <row r="22" spans="1:8" ht="15.75" customHeight="1">
      <c r="A22" s="288"/>
      <c r="B22" s="16" t="s">
        <v>180</v>
      </c>
    </row>
    <row r="23" spans="1:8" ht="15.75" customHeight="1" thickBot="1">
      <c r="A23" s="289"/>
      <c r="B23" s="12" t="s">
        <v>181</v>
      </c>
    </row>
    <row r="24" spans="1:8" ht="15.75" customHeight="1">
      <c r="A24" s="287" t="s">
        <v>182</v>
      </c>
      <c r="B24" s="7" t="s">
        <v>183</v>
      </c>
    </row>
    <row r="25" spans="1:8" ht="15.75" customHeight="1">
      <c r="A25" s="288"/>
      <c r="B25" s="7" t="s">
        <v>184</v>
      </c>
    </row>
    <row r="26" spans="1:8" ht="15.75" customHeight="1">
      <c r="A26" s="288"/>
      <c r="B26" s="7" t="s">
        <v>185</v>
      </c>
    </row>
    <row r="27" spans="1:8" ht="15.75" customHeight="1" thickBot="1">
      <c r="A27" s="289"/>
      <c r="B27" s="17" t="s">
        <v>186</v>
      </c>
    </row>
    <row r="28" spans="1:8" ht="31.5" customHeight="1">
      <c r="A28" s="296" t="s">
        <v>187</v>
      </c>
      <c r="B28" s="16" t="s">
        <v>188</v>
      </c>
    </row>
    <row r="29" spans="1:8" ht="15.75" customHeight="1">
      <c r="A29" s="288"/>
      <c r="B29" s="16" t="s">
        <v>189</v>
      </c>
    </row>
    <row r="30" spans="1:8" ht="15.75" customHeight="1" thickBot="1">
      <c r="A30" s="289"/>
      <c r="B30" s="12" t="s">
        <v>190</v>
      </c>
    </row>
    <row r="31" spans="1:8" ht="47.25" customHeight="1">
      <c r="A31" s="287" t="s">
        <v>191</v>
      </c>
      <c r="B31" s="7" t="s">
        <v>192</v>
      </c>
    </row>
    <row r="32" spans="1:8" ht="15.75" customHeight="1">
      <c r="A32" s="288"/>
      <c r="B32" s="7" t="s">
        <v>193</v>
      </c>
    </row>
    <row r="33" spans="1:2" ht="15.75" customHeight="1" thickBot="1">
      <c r="A33" s="289"/>
      <c r="B33" s="17" t="s">
        <v>190</v>
      </c>
    </row>
    <row r="34" spans="1:2" ht="15.75" customHeight="1"/>
    <row r="35" spans="1:2" ht="15.75" customHeight="1"/>
    <row r="36" spans="1:2" ht="15.75" customHeight="1"/>
    <row r="37" spans="1:2" ht="15.75" customHeight="1"/>
    <row r="38" spans="1:2" ht="15.75" customHeight="1"/>
    <row r="39" spans="1:2" ht="15.75" customHeight="1"/>
    <row r="40" spans="1:2" ht="15.75" customHeight="1"/>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F3:F6"/>
    <mergeCell ref="G3:G6"/>
    <mergeCell ref="A5:A9"/>
    <mergeCell ref="F7:F9"/>
    <mergeCell ref="G7:G9"/>
    <mergeCell ref="A31:A33"/>
    <mergeCell ref="K9:K10"/>
    <mergeCell ref="M9:M10"/>
    <mergeCell ref="A10:A18"/>
    <mergeCell ref="F10:F13"/>
    <mergeCell ref="G10:G13"/>
    <mergeCell ref="F14:F17"/>
    <mergeCell ref="G14:G17"/>
    <mergeCell ref="F18:F20"/>
    <mergeCell ref="G18:G20"/>
    <mergeCell ref="A19:A23"/>
    <mergeCell ref="A24:A27"/>
    <mergeCell ref="A28:A30"/>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08"/>
  <sheetViews>
    <sheetView topLeftCell="A121" workbookViewId="0">
      <selection activeCell="B125" sqref="B125"/>
    </sheetView>
  </sheetViews>
  <sheetFormatPr baseColWidth="10" defaultColWidth="12.59765625" defaultRowHeight="15" customHeight="1"/>
  <cols>
    <col min="1" max="1" width="32.19921875" customWidth="1"/>
    <col min="2" max="2" width="20.3984375" customWidth="1"/>
    <col min="3" max="3" width="17.19921875" customWidth="1"/>
    <col min="4" max="4" width="26.59765625" customWidth="1"/>
    <col min="5" max="6" width="9.3984375" customWidth="1"/>
  </cols>
  <sheetData>
    <row r="2" spans="1:6" ht="14.4">
      <c r="A2" s="3" t="s">
        <v>194</v>
      </c>
    </row>
    <row r="4" spans="1:6" ht="14.4">
      <c r="A4" s="3" t="s">
        <v>48</v>
      </c>
    </row>
    <row r="5" spans="1:6" ht="14.4">
      <c r="A5" s="3" t="s">
        <v>58</v>
      </c>
    </row>
    <row r="6" spans="1:6" ht="14.4">
      <c r="A6" s="3" t="s">
        <v>67</v>
      </c>
    </row>
    <row r="7" spans="1:6" ht="14.4">
      <c r="A7" s="3" t="s">
        <v>195</v>
      </c>
    </row>
    <row r="8" spans="1:6" ht="14.4">
      <c r="A8" s="3" t="s">
        <v>88</v>
      </c>
    </row>
    <row r="9" spans="1:6" ht="14.4">
      <c r="A9" s="3" t="s">
        <v>196</v>
      </c>
    </row>
    <row r="10" spans="1:6" ht="14.4">
      <c r="A10" s="3" t="s">
        <v>197</v>
      </c>
    </row>
    <row r="13" spans="1:6" ht="14.4">
      <c r="A13" s="19" t="s">
        <v>198</v>
      </c>
      <c r="B13" s="19" t="s">
        <v>199</v>
      </c>
      <c r="D13" s="19" t="s">
        <v>107</v>
      </c>
    </row>
    <row r="14" spans="1:6" ht="14.4">
      <c r="A14" s="19"/>
      <c r="B14" s="19"/>
    </row>
    <row r="15" spans="1:6" ht="43.2">
      <c r="A15" s="34" t="s">
        <v>233</v>
      </c>
      <c r="B15" s="33" t="s">
        <v>228</v>
      </c>
      <c r="C15" s="30" t="s">
        <v>228</v>
      </c>
      <c r="D15" s="36" t="s">
        <v>238</v>
      </c>
      <c r="E15" s="22">
        <v>0.2</v>
      </c>
      <c r="F15" s="21" t="s">
        <v>200</v>
      </c>
    </row>
    <row r="16" spans="1:6" ht="27.75" customHeight="1">
      <c r="A16" s="34" t="s">
        <v>234</v>
      </c>
      <c r="B16" s="33" t="s">
        <v>229</v>
      </c>
      <c r="C16" s="31" t="s">
        <v>229</v>
      </c>
      <c r="D16" s="36" t="s">
        <v>239</v>
      </c>
      <c r="E16" s="22">
        <v>0.4</v>
      </c>
      <c r="F16" s="23" t="s">
        <v>201</v>
      </c>
    </row>
    <row r="17" spans="1:6" ht="27.75" customHeight="1">
      <c r="A17" s="34" t="s">
        <v>235</v>
      </c>
      <c r="B17" s="33" t="s">
        <v>230</v>
      </c>
      <c r="C17" s="32" t="s">
        <v>230</v>
      </c>
      <c r="D17" s="36" t="s">
        <v>240</v>
      </c>
      <c r="E17" s="22">
        <v>0.6</v>
      </c>
      <c r="F17" s="24" t="s">
        <v>202</v>
      </c>
    </row>
    <row r="18" spans="1:6" ht="27.75" customHeight="1">
      <c r="A18" s="34" t="s">
        <v>236</v>
      </c>
      <c r="B18" s="33" t="s">
        <v>231</v>
      </c>
      <c r="C18" s="38" t="s">
        <v>231</v>
      </c>
      <c r="D18" s="36" t="s">
        <v>241</v>
      </c>
      <c r="E18" s="22">
        <v>0.8</v>
      </c>
      <c r="F18" s="25" t="s">
        <v>203</v>
      </c>
    </row>
    <row r="19" spans="1:6" ht="27.75" customHeight="1">
      <c r="A19" s="34" t="s">
        <v>237</v>
      </c>
      <c r="B19" s="33" t="s">
        <v>232</v>
      </c>
      <c r="C19" s="37" t="s">
        <v>232</v>
      </c>
      <c r="D19" s="36" t="s">
        <v>242</v>
      </c>
      <c r="E19" s="22">
        <v>1</v>
      </c>
      <c r="F19" s="26" t="s">
        <v>204</v>
      </c>
    </row>
    <row r="20" spans="1:6" ht="27.75" customHeight="1"/>
    <row r="21" spans="1:6" ht="15.75" customHeight="1">
      <c r="A21" s="2" t="s">
        <v>205</v>
      </c>
    </row>
    <row r="22" spans="1:6" ht="15.75" customHeight="1"/>
    <row r="23" spans="1:6" ht="15.75" customHeight="1">
      <c r="A23" s="3" t="s">
        <v>293</v>
      </c>
      <c r="B23" s="20">
        <v>0.2</v>
      </c>
      <c r="C23" s="21" t="s">
        <v>206</v>
      </c>
    </row>
    <row r="24" spans="1:6" ht="15.75" customHeight="1">
      <c r="A24" s="3" t="s">
        <v>294</v>
      </c>
      <c r="B24" s="20">
        <v>0.4</v>
      </c>
      <c r="C24" s="23" t="s">
        <v>207</v>
      </c>
    </row>
    <row r="25" spans="1:6" ht="15.75" customHeight="1">
      <c r="A25" s="3" t="s">
        <v>295</v>
      </c>
      <c r="B25" s="20">
        <v>0.6</v>
      </c>
      <c r="C25" s="24" t="s">
        <v>208</v>
      </c>
    </row>
    <row r="26" spans="1:6" ht="15.75" customHeight="1">
      <c r="A26" s="3" t="s">
        <v>296</v>
      </c>
      <c r="B26" s="20">
        <v>0.8</v>
      </c>
      <c r="C26" s="25" t="s">
        <v>209</v>
      </c>
    </row>
    <row r="27" spans="1:6" ht="15.75" customHeight="1">
      <c r="A27" s="3" t="s">
        <v>297</v>
      </c>
      <c r="B27" s="20">
        <v>1</v>
      </c>
      <c r="C27" s="26" t="s">
        <v>210</v>
      </c>
    </row>
    <row r="28" spans="1:6" ht="15.75" customHeight="1">
      <c r="A28" s="27" t="s">
        <v>211</v>
      </c>
      <c r="B28" s="20">
        <v>0.2</v>
      </c>
      <c r="C28" s="21" t="s">
        <v>206</v>
      </c>
    </row>
    <row r="29" spans="1:6" ht="61.5" customHeight="1">
      <c r="A29" s="27" t="s">
        <v>212</v>
      </c>
      <c r="B29" s="20">
        <v>0.4</v>
      </c>
      <c r="C29" s="23" t="s">
        <v>207</v>
      </c>
    </row>
    <row r="30" spans="1:6" ht="15.75" customHeight="1">
      <c r="A30" s="27" t="s">
        <v>213</v>
      </c>
      <c r="B30" s="20">
        <v>0.6</v>
      </c>
      <c r="C30" s="24" t="s">
        <v>208</v>
      </c>
    </row>
    <row r="31" spans="1:6" ht="15.75" customHeight="1">
      <c r="A31" s="27" t="s">
        <v>214</v>
      </c>
      <c r="B31" s="20">
        <v>0.8</v>
      </c>
      <c r="C31" s="25" t="s">
        <v>209</v>
      </c>
    </row>
    <row r="32" spans="1:6" ht="15.75" customHeight="1">
      <c r="A32" s="27" t="s">
        <v>215</v>
      </c>
      <c r="B32" s="20">
        <v>1</v>
      </c>
      <c r="C32" s="26" t="s">
        <v>210</v>
      </c>
    </row>
    <row r="33" spans="1:4" ht="15.75" customHeight="1"/>
    <row r="34" spans="1:4" ht="15.75" customHeight="1">
      <c r="A34" s="27" t="s">
        <v>200</v>
      </c>
      <c r="B34" s="3" t="s">
        <v>206</v>
      </c>
      <c r="C34" s="3" t="str">
        <f t="shared" ref="C34:C58" si="0">CONCATENATE(A34,B34)</f>
        <v>Muy BajaLeve</v>
      </c>
      <c r="D34" s="3" t="s">
        <v>216</v>
      </c>
    </row>
    <row r="35" spans="1:4" ht="15.75" customHeight="1">
      <c r="A35" s="28" t="s">
        <v>201</v>
      </c>
      <c r="B35" s="3" t="s">
        <v>206</v>
      </c>
      <c r="C35" s="3" t="str">
        <f t="shared" si="0"/>
        <v>BajaLeve</v>
      </c>
      <c r="D35" s="3" t="s">
        <v>216</v>
      </c>
    </row>
    <row r="36" spans="1:4" ht="15.75" customHeight="1">
      <c r="A36" s="28" t="s">
        <v>202</v>
      </c>
      <c r="B36" s="3" t="s">
        <v>206</v>
      </c>
      <c r="C36" s="3" t="str">
        <f t="shared" si="0"/>
        <v>MediaLeve</v>
      </c>
      <c r="D36" s="3" t="s">
        <v>208</v>
      </c>
    </row>
    <row r="37" spans="1:4" ht="15.75" customHeight="1">
      <c r="A37" s="28" t="s">
        <v>203</v>
      </c>
      <c r="B37" s="3" t="s">
        <v>206</v>
      </c>
      <c r="C37" s="3" t="str">
        <f t="shared" si="0"/>
        <v>A l t aLeve</v>
      </c>
      <c r="D37" s="3" t="s">
        <v>208</v>
      </c>
    </row>
    <row r="38" spans="1:4" ht="15.75" customHeight="1">
      <c r="A38" s="28" t="s">
        <v>204</v>
      </c>
      <c r="B38" s="3" t="s">
        <v>206</v>
      </c>
      <c r="C38" s="3" t="str">
        <f t="shared" si="0"/>
        <v>Muy AltaLeve</v>
      </c>
      <c r="D38" s="3" t="s">
        <v>91</v>
      </c>
    </row>
    <row r="39" spans="1:4" ht="15.75" customHeight="1">
      <c r="A39" s="27" t="s">
        <v>200</v>
      </c>
      <c r="B39" s="3" t="s">
        <v>207</v>
      </c>
      <c r="C39" s="3" t="str">
        <f t="shared" si="0"/>
        <v>Muy BajaMenor</v>
      </c>
      <c r="D39" s="3" t="s">
        <v>216</v>
      </c>
    </row>
    <row r="40" spans="1:4" ht="15.75" customHeight="1">
      <c r="A40" s="28" t="s">
        <v>201</v>
      </c>
      <c r="B40" s="3" t="s">
        <v>207</v>
      </c>
      <c r="C40" s="3" t="str">
        <f t="shared" si="0"/>
        <v>BajaMenor</v>
      </c>
      <c r="D40" s="3" t="s">
        <v>208</v>
      </c>
    </row>
    <row r="41" spans="1:4" ht="15.75" customHeight="1">
      <c r="A41" s="28" t="s">
        <v>202</v>
      </c>
      <c r="B41" s="3" t="s">
        <v>207</v>
      </c>
      <c r="C41" s="3" t="str">
        <f t="shared" si="0"/>
        <v>MediaMenor</v>
      </c>
      <c r="D41" s="3" t="s">
        <v>208</v>
      </c>
    </row>
    <row r="42" spans="1:4" ht="15.75" customHeight="1">
      <c r="A42" s="28" t="s">
        <v>203</v>
      </c>
      <c r="B42" s="3" t="s">
        <v>207</v>
      </c>
      <c r="C42" s="3" t="str">
        <f t="shared" si="0"/>
        <v>A l t aMenor</v>
      </c>
      <c r="D42" s="3" t="s">
        <v>208</v>
      </c>
    </row>
    <row r="43" spans="1:4" ht="15.75" customHeight="1">
      <c r="A43" s="28" t="s">
        <v>204</v>
      </c>
      <c r="B43" s="3" t="s">
        <v>207</v>
      </c>
      <c r="C43" s="3" t="str">
        <f t="shared" si="0"/>
        <v>Muy AltaMenor</v>
      </c>
      <c r="D43" s="3" t="s">
        <v>91</v>
      </c>
    </row>
    <row r="44" spans="1:4" ht="15.75" customHeight="1">
      <c r="A44" s="27" t="s">
        <v>200</v>
      </c>
      <c r="B44" s="3" t="s">
        <v>208</v>
      </c>
      <c r="C44" s="3" t="str">
        <f t="shared" si="0"/>
        <v>Muy BajaModerado</v>
      </c>
      <c r="D44" s="3" t="s">
        <v>208</v>
      </c>
    </row>
    <row r="45" spans="1:4" ht="15.75" customHeight="1">
      <c r="A45" s="28" t="s">
        <v>201</v>
      </c>
      <c r="B45" s="3" t="s">
        <v>208</v>
      </c>
      <c r="C45" s="3" t="str">
        <f t="shared" si="0"/>
        <v>BajaModerado</v>
      </c>
      <c r="D45" s="3" t="s">
        <v>208</v>
      </c>
    </row>
    <row r="46" spans="1:4" ht="15.75" customHeight="1">
      <c r="A46" s="28" t="s">
        <v>202</v>
      </c>
      <c r="B46" s="3" t="s">
        <v>208</v>
      </c>
      <c r="C46" s="3" t="str">
        <f t="shared" si="0"/>
        <v>MediaModerado</v>
      </c>
      <c r="D46" s="3" t="s">
        <v>208</v>
      </c>
    </row>
    <row r="47" spans="1:4" ht="15.75" customHeight="1">
      <c r="A47" s="28" t="s">
        <v>203</v>
      </c>
      <c r="B47" s="3" t="s">
        <v>208</v>
      </c>
      <c r="C47" s="3" t="str">
        <f t="shared" si="0"/>
        <v>A l t aModerado</v>
      </c>
      <c r="D47" s="3" t="s">
        <v>91</v>
      </c>
    </row>
    <row r="48" spans="1:4" ht="15.75" customHeight="1">
      <c r="A48" s="28" t="s">
        <v>204</v>
      </c>
      <c r="B48" s="3" t="s">
        <v>208</v>
      </c>
      <c r="C48" s="3" t="str">
        <f t="shared" si="0"/>
        <v>Muy AltaModerado</v>
      </c>
      <c r="D48" s="3" t="s">
        <v>91</v>
      </c>
    </row>
    <row r="49" spans="1:4" ht="15.75" customHeight="1">
      <c r="A49" s="27" t="s">
        <v>200</v>
      </c>
      <c r="B49" s="3" t="s">
        <v>209</v>
      </c>
      <c r="C49" s="3" t="str">
        <f t="shared" si="0"/>
        <v>Muy BajaMayor</v>
      </c>
      <c r="D49" s="3" t="s">
        <v>91</v>
      </c>
    </row>
    <row r="50" spans="1:4" ht="15.75" customHeight="1">
      <c r="A50" s="28" t="s">
        <v>201</v>
      </c>
      <c r="B50" s="3" t="s">
        <v>209</v>
      </c>
      <c r="C50" s="3" t="str">
        <f t="shared" si="0"/>
        <v>BajaMayor</v>
      </c>
      <c r="D50" s="3" t="s">
        <v>91</v>
      </c>
    </row>
    <row r="51" spans="1:4" ht="15.75" customHeight="1">
      <c r="A51" s="28" t="s">
        <v>202</v>
      </c>
      <c r="B51" s="3" t="s">
        <v>209</v>
      </c>
      <c r="C51" s="3" t="str">
        <f t="shared" si="0"/>
        <v>MediaMayor</v>
      </c>
      <c r="D51" s="3" t="s">
        <v>91</v>
      </c>
    </row>
    <row r="52" spans="1:4" ht="15.75" customHeight="1">
      <c r="A52" s="28" t="s">
        <v>203</v>
      </c>
      <c r="B52" s="3" t="s">
        <v>209</v>
      </c>
      <c r="C52" s="3" t="str">
        <f t="shared" si="0"/>
        <v>A l t aMayor</v>
      </c>
      <c r="D52" s="3" t="s">
        <v>91</v>
      </c>
    </row>
    <row r="53" spans="1:4" ht="15.75" customHeight="1">
      <c r="A53" s="28" t="s">
        <v>204</v>
      </c>
      <c r="B53" s="3" t="s">
        <v>209</v>
      </c>
      <c r="C53" s="3" t="str">
        <f t="shared" si="0"/>
        <v>Muy AltaMayor</v>
      </c>
      <c r="D53" s="3" t="s">
        <v>91</v>
      </c>
    </row>
    <row r="54" spans="1:4" ht="15.75" customHeight="1">
      <c r="A54" s="27" t="s">
        <v>200</v>
      </c>
      <c r="B54" s="3" t="s">
        <v>210</v>
      </c>
      <c r="C54" s="3" t="str">
        <f t="shared" si="0"/>
        <v>Muy BajaCatastrófico</v>
      </c>
      <c r="D54" s="3" t="s">
        <v>217</v>
      </c>
    </row>
    <row r="55" spans="1:4" ht="15.75" customHeight="1">
      <c r="A55" s="28" t="s">
        <v>201</v>
      </c>
      <c r="B55" s="3" t="s">
        <v>210</v>
      </c>
      <c r="C55" s="3" t="str">
        <f t="shared" si="0"/>
        <v>BajaCatastrófico</v>
      </c>
      <c r="D55" s="3" t="s">
        <v>217</v>
      </c>
    </row>
    <row r="56" spans="1:4" ht="15.75" customHeight="1">
      <c r="A56" s="28" t="s">
        <v>202</v>
      </c>
      <c r="B56" s="3" t="s">
        <v>210</v>
      </c>
      <c r="C56" s="3" t="str">
        <f t="shared" si="0"/>
        <v>MediaCatastrófico</v>
      </c>
      <c r="D56" s="3" t="s">
        <v>217</v>
      </c>
    </row>
    <row r="57" spans="1:4" ht="15.75" customHeight="1">
      <c r="A57" s="28" t="s">
        <v>203</v>
      </c>
      <c r="B57" s="3" t="s">
        <v>210</v>
      </c>
      <c r="C57" s="3" t="str">
        <f t="shared" si="0"/>
        <v>A l t aCatastrófico</v>
      </c>
      <c r="D57" s="3" t="s">
        <v>217</v>
      </c>
    </row>
    <row r="58" spans="1:4" ht="15.75" customHeight="1">
      <c r="A58" s="28" t="s">
        <v>204</v>
      </c>
      <c r="B58" s="3" t="s">
        <v>210</v>
      </c>
      <c r="C58" s="3" t="str">
        <f t="shared" si="0"/>
        <v>Muy AltaCatastrófico</v>
      </c>
      <c r="D58" s="3" t="s">
        <v>217</v>
      </c>
    </row>
    <row r="59" spans="1:4" ht="15.75" customHeight="1"/>
    <row r="60" spans="1:4" ht="15.75" customHeight="1">
      <c r="A60" s="28" t="s">
        <v>218</v>
      </c>
    </row>
    <row r="61" spans="1:4" ht="15.75" customHeight="1"/>
    <row r="62" spans="1:4" ht="15.75" customHeight="1">
      <c r="A62" s="28" t="s">
        <v>51</v>
      </c>
      <c r="B62" s="22">
        <v>0.25</v>
      </c>
    </row>
    <row r="63" spans="1:4" ht="15.75" customHeight="1">
      <c r="A63" s="3" t="s">
        <v>59</v>
      </c>
      <c r="B63" s="22">
        <v>0.15</v>
      </c>
    </row>
    <row r="64" spans="1:4" ht="15.75" customHeight="1">
      <c r="A64" s="28" t="s">
        <v>78</v>
      </c>
      <c r="B64" s="22">
        <v>0.1</v>
      </c>
    </row>
    <row r="65" spans="1:4" ht="15.75" customHeight="1"/>
    <row r="66" spans="1:4" ht="15.75" customHeight="1">
      <c r="A66" s="28" t="s">
        <v>139</v>
      </c>
    </row>
    <row r="67" spans="1:4" ht="15.75" customHeight="1"/>
    <row r="68" spans="1:4" ht="15.75" customHeight="1">
      <c r="A68" s="28" t="s">
        <v>219</v>
      </c>
      <c r="B68" s="22">
        <v>0.25</v>
      </c>
    </row>
    <row r="69" spans="1:4" ht="15.75" customHeight="1">
      <c r="A69" s="3" t="s">
        <v>52</v>
      </c>
      <c r="B69" s="22">
        <v>0.15</v>
      </c>
    </row>
    <row r="70" spans="1:4" ht="15.75" customHeight="1"/>
    <row r="71" spans="1:4" ht="15.75" customHeight="1">
      <c r="A71" s="3" t="s">
        <v>41</v>
      </c>
    </row>
    <row r="72" spans="1:4" ht="15.75" customHeight="1"/>
    <row r="73" spans="1:4" ht="15.75" customHeight="1">
      <c r="A73" s="28" t="s">
        <v>51</v>
      </c>
      <c r="B73" s="28" t="s">
        <v>219</v>
      </c>
      <c r="C73" s="3" t="str">
        <f t="shared" ref="C73:C78" si="1">CONCATENATE(A73,B73)</f>
        <v>PreventivoAutomático</v>
      </c>
      <c r="D73" s="22">
        <f>+B62+B68</f>
        <v>0.5</v>
      </c>
    </row>
    <row r="74" spans="1:4" ht="15.75" customHeight="1">
      <c r="A74" s="3" t="s">
        <v>59</v>
      </c>
      <c r="B74" s="28" t="s">
        <v>219</v>
      </c>
      <c r="C74" s="3" t="str">
        <f t="shared" si="1"/>
        <v>DetectivoAutomático</v>
      </c>
      <c r="D74" s="22">
        <f>+B63+B68</f>
        <v>0.4</v>
      </c>
    </row>
    <row r="75" spans="1:4" ht="15.75" customHeight="1">
      <c r="A75" s="28" t="s">
        <v>78</v>
      </c>
      <c r="B75" s="28" t="s">
        <v>219</v>
      </c>
      <c r="C75" s="3" t="str">
        <f t="shared" si="1"/>
        <v>CorrectivoAutomático</v>
      </c>
      <c r="D75" s="22">
        <f>+B64+B68</f>
        <v>0.35</v>
      </c>
    </row>
    <row r="76" spans="1:4" ht="15.75" customHeight="1">
      <c r="A76" s="28" t="s">
        <v>51</v>
      </c>
      <c r="B76" s="28" t="s">
        <v>52</v>
      </c>
      <c r="C76" s="3" t="str">
        <f t="shared" si="1"/>
        <v>PreventivoManual</v>
      </c>
      <c r="D76" s="22">
        <f>+B62+B69</f>
        <v>0.4</v>
      </c>
    </row>
    <row r="77" spans="1:4" ht="15.75" customHeight="1">
      <c r="A77" s="3" t="s">
        <v>59</v>
      </c>
      <c r="B77" s="28" t="s">
        <v>52</v>
      </c>
      <c r="C77" s="3" t="str">
        <f t="shared" si="1"/>
        <v>DetectivoManual</v>
      </c>
      <c r="D77" s="22">
        <f>+B63+B69</f>
        <v>0.3</v>
      </c>
    </row>
    <row r="78" spans="1:4" ht="15.75" customHeight="1">
      <c r="A78" s="28" t="s">
        <v>78</v>
      </c>
      <c r="B78" s="28" t="s">
        <v>52</v>
      </c>
      <c r="C78" s="3" t="str">
        <f t="shared" si="1"/>
        <v>CorrectivoManual</v>
      </c>
      <c r="D78" s="22">
        <f>+B64+B69</f>
        <v>0.25</v>
      </c>
    </row>
    <row r="79" spans="1:4" ht="15.75" customHeight="1"/>
    <row r="80" spans="1:4" ht="15.75" customHeight="1">
      <c r="A80" s="28" t="s">
        <v>42</v>
      </c>
    </row>
    <row r="81" spans="1:1" ht="15.75" customHeight="1"/>
    <row r="82" spans="1:1" ht="15.75" customHeight="1">
      <c r="A82" s="28" t="s">
        <v>53</v>
      </c>
    </row>
    <row r="83" spans="1:1" ht="15.75" customHeight="1">
      <c r="A83" s="3" t="s">
        <v>62</v>
      </c>
    </row>
    <row r="84" spans="1:1" ht="15.75" customHeight="1"/>
    <row r="85" spans="1:1" ht="15.75" customHeight="1">
      <c r="A85" s="3" t="s">
        <v>43</v>
      </c>
    </row>
    <row r="86" spans="1:1" ht="15.75" customHeight="1"/>
    <row r="87" spans="1:1" ht="15.75" customHeight="1">
      <c r="A87" s="3" t="s">
        <v>54</v>
      </c>
    </row>
    <row r="88" spans="1:1" ht="15.75" customHeight="1">
      <c r="A88" s="3" t="s">
        <v>68</v>
      </c>
    </row>
    <row r="89" spans="1:1" ht="15.75" customHeight="1"/>
    <row r="90" spans="1:1" ht="15.75" customHeight="1">
      <c r="A90" s="3" t="s">
        <v>44</v>
      </c>
    </row>
    <row r="91" spans="1:1" ht="15.75" customHeight="1"/>
    <row r="92" spans="1:1" ht="15.75" customHeight="1">
      <c r="A92" s="3" t="s">
        <v>55</v>
      </c>
    </row>
    <row r="93" spans="1:1" ht="15.75" customHeight="1">
      <c r="A93" s="3" t="s">
        <v>220</v>
      </c>
    </row>
    <row r="94" spans="1:1" ht="15.75" customHeight="1"/>
    <row r="95" spans="1:1" ht="15.75" customHeight="1"/>
    <row r="96" spans="1:1" ht="15.75" customHeight="1">
      <c r="A96" s="3" t="s">
        <v>221</v>
      </c>
    </row>
    <row r="97" spans="1:3" ht="15.75" customHeight="1"/>
    <row r="98" spans="1:3" ht="15.75" customHeight="1">
      <c r="A98" s="3" t="s">
        <v>56</v>
      </c>
    </row>
    <row r="99" spans="1:3" ht="15.75" customHeight="1">
      <c r="A99" s="3" t="s">
        <v>222</v>
      </c>
    </row>
    <row r="100" spans="1:3" ht="15.75" customHeight="1">
      <c r="A100" s="3" t="s">
        <v>223</v>
      </c>
    </row>
    <row r="101" spans="1:3" ht="15.75" customHeight="1">
      <c r="A101" s="3" t="s">
        <v>224</v>
      </c>
    </row>
    <row r="102" spans="1:3" ht="15.75" customHeight="1"/>
    <row r="103" spans="1:3" ht="15.75" customHeight="1"/>
    <row r="104" spans="1:3" ht="15.75" customHeight="1"/>
    <row r="105" spans="1:3" ht="15.75" customHeight="1"/>
    <row r="106" spans="1:3" ht="15.75" customHeight="1"/>
    <row r="107" spans="1:3" ht="15.75" customHeight="1">
      <c r="A107" s="3" t="s">
        <v>208</v>
      </c>
      <c r="B107" s="20">
        <v>0.6</v>
      </c>
      <c r="C107" s="24" t="s">
        <v>208</v>
      </c>
    </row>
    <row r="108" spans="1:3" ht="15.75" customHeight="1">
      <c r="A108" s="3" t="s">
        <v>209</v>
      </c>
      <c r="B108" s="20">
        <v>0.8</v>
      </c>
      <c r="C108" s="25" t="s">
        <v>209</v>
      </c>
    </row>
    <row r="109" spans="1:3" ht="15.75" customHeight="1">
      <c r="A109" s="3" t="s">
        <v>210</v>
      </c>
      <c r="B109" s="20">
        <v>1</v>
      </c>
      <c r="C109" s="26" t="s">
        <v>210</v>
      </c>
    </row>
    <row r="110" spans="1:3" ht="15.75" customHeight="1"/>
    <row r="111" spans="1:3" ht="15.75" customHeight="1"/>
    <row r="112" spans="1:3" ht="15.75" customHeight="1"/>
    <row r="113" spans="1:3" ht="55.5" customHeight="1">
      <c r="A113" s="46" t="s">
        <v>266</v>
      </c>
      <c r="B113" s="46" t="s">
        <v>267</v>
      </c>
      <c r="C113" s="46" t="s">
        <v>268</v>
      </c>
    </row>
    <row r="114" spans="1:3" ht="13.8">
      <c r="A114" s="46"/>
      <c r="B114" s="46"/>
      <c r="C114" s="46"/>
    </row>
    <row r="115" spans="1:3" ht="15.75" customHeight="1">
      <c r="A115" s="40" t="s">
        <v>243</v>
      </c>
      <c r="B115" s="41" t="s">
        <v>250</v>
      </c>
      <c r="C115" s="42">
        <v>15</v>
      </c>
    </row>
    <row r="116" spans="1:3" ht="15.75" customHeight="1">
      <c r="A116" s="40"/>
      <c r="B116" s="41" t="s">
        <v>251</v>
      </c>
      <c r="C116" s="42">
        <v>0</v>
      </c>
    </row>
    <row r="117" spans="1:3" ht="15.75" customHeight="1">
      <c r="A117" s="40"/>
      <c r="B117" s="41"/>
      <c r="C117" s="42"/>
    </row>
    <row r="118" spans="1:3" ht="15.75" customHeight="1">
      <c r="A118" s="43" t="s">
        <v>244</v>
      </c>
      <c r="B118" s="41" t="s">
        <v>252</v>
      </c>
      <c r="C118" s="42">
        <v>15</v>
      </c>
    </row>
    <row r="119" spans="1:3" ht="15.75" customHeight="1">
      <c r="A119" s="43"/>
      <c r="B119" s="41" t="s">
        <v>253</v>
      </c>
      <c r="C119" s="42">
        <v>0</v>
      </c>
    </row>
    <row r="120" spans="1:3" ht="15.75" customHeight="1">
      <c r="A120" s="43"/>
      <c r="B120" s="41"/>
      <c r="C120" s="42"/>
    </row>
    <row r="121" spans="1:3" ht="15.75" customHeight="1">
      <c r="A121" s="43" t="s">
        <v>245</v>
      </c>
      <c r="B121" s="41" t="s">
        <v>254</v>
      </c>
      <c r="C121" s="42">
        <v>15</v>
      </c>
    </row>
    <row r="122" spans="1:3" ht="15.75" customHeight="1">
      <c r="A122" s="43"/>
      <c r="B122" s="41" t="s">
        <v>255</v>
      </c>
      <c r="C122" s="42">
        <v>0</v>
      </c>
    </row>
    <row r="123" spans="1:3" ht="15.75" customHeight="1">
      <c r="A123" s="43"/>
      <c r="B123" s="41"/>
      <c r="C123" s="42"/>
    </row>
    <row r="124" spans="1:3" ht="15.75" customHeight="1">
      <c r="A124" s="43" t="s">
        <v>246</v>
      </c>
      <c r="B124" s="41" t="s">
        <v>256</v>
      </c>
      <c r="C124" s="42">
        <v>15</v>
      </c>
    </row>
    <row r="125" spans="1:3" ht="15.75" customHeight="1">
      <c r="A125" s="43"/>
      <c r="B125" s="41" t="s">
        <v>257</v>
      </c>
      <c r="C125" s="42">
        <v>10</v>
      </c>
    </row>
    <row r="126" spans="1:3" ht="15.75" customHeight="1">
      <c r="A126" s="43"/>
      <c r="B126" s="41" t="s">
        <v>258</v>
      </c>
      <c r="C126" s="42">
        <v>0</v>
      </c>
    </row>
    <row r="127" spans="1:3" ht="15.75" customHeight="1">
      <c r="A127" s="43"/>
      <c r="B127" s="41"/>
      <c r="C127" s="42"/>
    </row>
    <row r="128" spans="1:3" ht="15.75" customHeight="1">
      <c r="A128" s="43" t="s">
        <v>247</v>
      </c>
      <c r="B128" s="41" t="s">
        <v>259</v>
      </c>
      <c r="C128" s="42">
        <v>15</v>
      </c>
    </row>
    <row r="129" spans="1:3" ht="15.75" customHeight="1">
      <c r="A129" s="43"/>
      <c r="B129" s="41" t="s">
        <v>260</v>
      </c>
      <c r="C129" s="42">
        <v>0</v>
      </c>
    </row>
    <row r="130" spans="1:3" ht="15.75" customHeight="1">
      <c r="A130" s="43"/>
      <c r="B130" s="41"/>
      <c r="C130" s="42"/>
    </row>
    <row r="131" spans="1:3" ht="25.5" customHeight="1">
      <c r="A131" s="43" t="s">
        <v>248</v>
      </c>
      <c r="B131" s="44" t="s">
        <v>261</v>
      </c>
      <c r="C131" s="42">
        <v>15</v>
      </c>
    </row>
    <row r="132" spans="1:3" ht="29.25" customHeight="1">
      <c r="A132" s="43"/>
      <c r="B132" s="44" t="s">
        <v>262</v>
      </c>
      <c r="C132" s="42">
        <v>0</v>
      </c>
    </row>
    <row r="133" spans="1:3" ht="29.25" customHeight="1">
      <c r="A133" s="43"/>
      <c r="B133" s="44"/>
      <c r="C133" s="42"/>
    </row>
    <row r="134" spans="1:3" ht="15.75" customHeight="1">
      <c r="A134" s="43" t="s">
        <v>249</v>
      </c>
      <c r="B134" s="41" t="s">
        <v>263</v>
      </c>
      <c r="C134" s="42">
        <v>15</v>
      </c>
    </row>
    <row r="135" spans="1:3" ht="15.75" customHeight="1">
      <c r="A135" s="42"/>
      <c r="B135" s="41" t="s">
        <v>264</v>
      </c>
      <c r="C135" s="42">
        <v>10</v>
      </c>
    </row>
    <row r="136" spans="1:3" ht="15.75" customHeight="1">
      <c r="A136" s="42"/>
      <c r="B136" s="45" t="s">
        <v>265</v>
      </c>
      <c r="C136" s="42">
        <v>0</v>
      </c>
    </row>
    <row r="137" spans="1:3" ht="15.75" customHeight="1"/>
    <row r="138" spans="1:3" ht="15.75" customHeight="1"/>
    <row r="139" spans="1:3" ht="36.75" customHeight="1">
      <c r="A139" s="39" t="s">
        <v>271</v>
      </c>
    </row>
    <row r="140" spans="1:3" ht="15.75" customHeight="1"/>
    <row r="141" spans="1:3" ht="36" customHeight="1">
      <c r="A141" s="39" t="s">
        <v>274</v>
      </c>
      <c r="B141" s="35" t="s">
        <v>275</v>
      </c>
    </row>
    <row r="142" spans="1:3" ht="36" customHeight="1">
      <c r="A142" s="39" t="s">
        <v>272</v>
      </c>
      <c r="B142" s="35" t="s">
        <v>208</v>
      </c>
    </row>
    <row r="143" spans="1:3" ht="36" customHeight="1">
      <c r="A143" s="39" t="s">
        <v>273</v>
      </c>
      <c r="B143" s="35" t="s">
        <v>276</v>
      </c>
    </row>
    <row r="144" spans="1:3" ht="15.75" customHeight="1">
      <c r="A144" s="47"/>
    </row>
    <row r="145" spans="1:5" ht="15.75" customHeight="1"/>
    <row r="146" spans="1:5" ht="15.75" customHeight="1"/>
    <row r="147" spans="1:5" ht="15.75" customHeight="1">
      <c r="A147" s="35" t="s">
        <v>275</v>
      </c>
      <c r="B147" s="35" t="s">
        <v>275</v>
      </c>
      <c r="C147" s="35" t="str">
        <f>CONCATENATE(A147,B147)</f>
        <v>FuerteFuerte</v>
      </c>
      <c r="D147" s="35" t="s">
        <v>275</v>
      </c>
      <c r="E147" s="35" t="s">
        <v>278</v>
      </c>
    </row>
    <row r="148" spans="1:5" ht="15.75" customHeight="1">
      <c r="A148" s="35" t="s">
        <v>275</v>
      </c>
      <c r="B148" s="35" t="s">
        <v>208</v>
      </c>
      <c r="C148" s="35" t="str">
        <f t="shared" ref="C148:C155" si="2">CONCATENATE(A148,B148)</f>
        <v>FuerteModerado</v>
      </c>
      <c r="D148" s="35" t="s">
        <v>208</v>
      </c>
      <c r="E148" s="35" t="s">
        <v>279</v>
      </c>
    </row>
    <row r="149" spans="1:5" ht="15.75" customHeight="1">
      <c r="A149" s="35" t="s">
        <v>275</v>
      </c>
      <c r="B149" s="35" t="s">
        <v>276</v>
      </c>
      <c r="C149" s="35" t="str">
        <f t="shared" si="2"/>
        <v>FuerteDébil</v>
      </c>
      <c r="D149" s="35" t="s">
        <v>276</v>
      </c>
      <c r="E149" s="35" t="s">
        <v>279</v>
      </c>
    </row>
    <row r="150" spans="1:5" ht="15.75" customHeight="1">
      <c r="A150" s="35" t="s">
        <v>208</v>
      </c>
      <c r="B150" s="35" t="s">
        <v>275</v>
      </c>
      <c r="C150" s="35" t="str">
        <f t="shared" si="2"/>
        <v>ModeradoFuerte</v>
      </c>
      <c r="D150" s="35" t="s">
        <v>208</v>
      </c>
      <c r="E150" s="35" t="s">
        <v>279</v>
      </c>
    </row>
    <row r="151" spans="1:5" ht="15.75" customHeight="1">
      <c r="A151" s="35" t="s">
        <v>208</v>
      </c>
      <c r="B151" s="35" t="s">
        <v>208</v>
      </c>
      <c r="C151" s="35" t="str">
        <f t="shared" si="2"/>
        <v>ModeradoModerado</v>
      </c>
      <c r="D151" s="35" t="s">
        <v>208</v>
      </c>
      <c r="E151" s="35" t="s">
        <v>279</v>
      </c>
    </row>
    <row r="152" spans="1:5" ht="15.75" customHeight="1">
      <c r="A152" s="35" t="s">
        <v>208</v>
      </c>
      <c r="B152" s="35" t="s">
        <v>276</v>
      </c>
      <c r="C152" s="35" t="str">
        <f t="shared" si="2"/>
        <v>ModeradoDébil</v>
      </c>
      <c r="D152" s="35" t="s">
        <v>276</v>
      </c>
      <c r="E152" s="35" t="s">
        <v>279</v>
      </c>
    </row>
    <row r="153" spans="1:5" ht="15.75" customHeight="1">
      <c r="A153" s="35" t="s">
        <v>276</v>
      </c>
      <c r="B153" s="35" t="s">
        <v>275</v>
      </c>
      <c r="C153" s="35" t="str">
        <f t="shared" si="2"/>
        <v>DébilFuerte</v>
      </c>
      <c r="D153" s="35" t="s">
        <v>276</v>
      </c>
      <c r="E153" s="35" t="s">
        <v>279</v>
      </c>
    </row>
    <row r="154" spans="1:5" ht="15.75" customHeight="1">
      <c r="A154" s="35" t="s">
        <v>276</v>
      </c>
      <c r="B154" s="35" t="s">
        <v>208</v>
      </c>
      <c r="C154" s="35" t="str">
        <f t="shared" si="2"/>
        <v>DébilModerado</v>
      </c>
      <c r="D154" s="35" t="s">
        <v>276</v>
      </c>
      <c r="E154" s="35" t="s">
        <v>279</v>
      </c>
    </row>
    <row r="155" spans="1:5" ht="15.75" customHeight="1">
      <c r="A155" s="35" t="s">
        <v>276</v>
      </c>
      <c r="B155" s="35" t="s">
        <v>276</v>
      </c>
      <c r="C155" s="35" t="str">
        <f t="shared" si="2"/>
        <v>DébilDébil</v>
      </c>
      <c r="D155" s="35" t="s">
        <v>276</v>
      </c>
      <c r="E155" s="35" t="s">
        <v>279</v>
      </c>
    </row>
    <row r="156" spans="1:5" ht="15.75" customHeight="1">
      <c r="D156" s="3"/>
    </row>
    <row r="157" spans="1:5" ht="15.75" customHeight="1">
      <c r="D157" s="3"/>
    </row>
    <row r="158" spans="1:5" ht="15.75" customHeight="1">
      <c r="D158" s="3"/>
    </row>
    <row r="159" spans="1:5" ht="15.75" customHeight="1">
      <c r="A159" s="33" t="s">
        <v>228</v>
      </c>
      <c r="B159" s="3" t="s">
        <v>208</v>
      </c>
      <c r="C159" t="str">
        <f>CONCATENATE(A159,B159)</f>
        <v>Rara vezModerado</v>
      </c>
      <c r="D159" s="3" t="s">
        <v>208</v>
      </c>
    </row>
    <row r="160" spans="1:5" ht="15.75" customHeight="1">
      <c r="A160" s="33" t="s">
        <v>229</v>
      </c>
      <c r="B160" s="3" t="s">
        <v>208</v>
      </c>
      <c r="C160" t="str">
        <f t="shared" ref="C160:C173" si="3">CONCATENATE(A160,B160)</f>
        <v>ImprobableModerado</v>
      </c>
      <c r="D160" s="3" t="s">
        <v>208</v>
      </c>
    </row>
    <row r="161" spans="1:4" ht="15.75" customHeight="1">
      <c r="A161" s="33" t="s">
        <v>230</v>
      </c>
      <c r="B161" s="3" t="s">
        <v>208</v>
      </c>
      <c r="C161" t="str">
        <f t="shared" si="3"/>
        <v>PosibleModerado</v>
      </c>
      <c r="D161" s="35" t="s">
        <v>91</v>
      </c>
    </row>
    <row r="162" spans="1:4" ht="15.75" customHeight="1">
      <c r="A162" s="33" t="s">
        <v>231</v>
      </c>
      <c r="B162" s="3" t="s">
        <v>208</v>
      </c>
      <c r="C162" t="str">
        <f t="shared" si="3"/>
        <v>ProbableModerado</v>
      </c>
      <c r="D162" s="35" t="s">
        <v>91</v>
      </c>
    </row>
    <row r="163" spans="1:4" ht="15.75" customHeight="1">
      <c r="A163" s="33" t="s">
        <v>232</v>
      </c>
      <c r="B163" s="3" t="s">
        <v>208</v>
      </c>
      <c r="C163" t="str">
        <f t="shared" si="3"/>
        <v>Casi seguroModerado</v>
      </c>
      <c r="D163" s="3" t="s">
        <v>217</v>
      </c>
    </row>
    <row r="164" spans="1:4" ht="15.75" customHeight="1">
      <c r="A164" s="33" t="s">
        <v>228</v>
      </c>
      <c r="B164" s="3" t="s">
        <v>209</v>
      </c>
      <c r="C164" t="str">
        <f t="shared" si="3"/>
        <v>Rara vezMayor</v>
      </c>
      <c r="D164" s="3" t="s">
        <v>208</v>
      </c>
    </row>
    <row r="165" spans="1:4" ht="15.75" customHeight="1">
      <c r="A165" s="33" t="s">
        <v>229</v>
      </c>
      <c r="B165" s="3" t="s">
        <v>209</v>
      </c>
      <c r="C165" t="str">
        <f t="shared" si="3"/>
        <v>ImprobableMayor</v>
      </c>
      <c r="D165" s="3" t="s">
        <v>208</v>
      </c>
    </row>
    <row r="166" spans="1:4" ht="15.75" customHeight="1">
      <c r="A166" s="33" t="s">
        <v>230</v>
      </c>
      <c r="B166" s="3" t="s">
        <v>209</v>
      </c>
      <c r="C166" t="str">
        <f t="shared" si="3"/>
        <v>PosibleMayor</v>
      </c>
      <c r="D166" s="3" t="s">
        <v>217</v>
      </c>
    </row>
    <row r="167" spans="1:4" ht="15.75" customHeight="1">
      <c r="A167" s="33" t="s">
        <v>231</v>
      </c>
      <c r="B167" s="3" t="s">
        <v>209</v>
      </c>
      <c r="C167" t="str">
        <f t="shared" si="3"/>
        <v>ProbableMayor</v>
      </c>
      <c r="D167" s="3" t="s">
        <v>217</v>
      </c>
    </row>
    <row r="168" spans="1:4" ht="15.75" customHeight="1">
      <c r="A168" s="33" t="s">
        <v>232</v>
      </c>
      <c r="B168" s="3" t="s">
        <v>209</v>
      </c>
      <c r="C168" t="str">
        <f t="shared" si="3"/>
        <v>Casi seguroMayor</v>
      </c>
      <c r="D168" s="3" t="s">
        <v>217</v>
      </c>
    </row>
    <row r="169" spans="1:4" ht="15.75" customHeight="1">
      <c r="A169" s="33" t="s">
        <v>228</v>
      </c>
      <c r="B169" s="3" t="s">
        <v>210</v>
      </c>
      <c r="C169" t="str">
        <f t="shared" si="3"/>
        <v>Rara vezCatastrófico</v>
      </c>
      <c r="D169" s="3" t="s">
        <v>217</v>
      </c>
    </row>
    <row r="170" spans="1:4" ht="15.75" customHeight="1">
      <c r="A170" s="33" t="s">
        <v>229</v>
      </c>
      <c r="B170" s="3" t="s">
        <v>210</v>
      </c>
      <c r="C170" t="str">
        <f t="shared" si="3"/>
        <v>ImprobableCatastrófico</v>
      </c>
      <c r="D170" s="3" t="s">
        <v>217</v>
      </c>
    </row>
    <row r="171" spans="1:4" ht="15.75" customHeight="1">
      <c r="A171" s="33" t="s">
        <v>230</v>
      </c>
      <c r="B171" s="3" t="s">
        <v>210</v>
      </c>
      <c r="C171" t="str">
        <f t="shared" si="3"/>
        <v>PosibleCatastrófico</v>
      </c>
      <c r="D171" s="3" t="s">
        <v>217</v>
      </c>
    </row>
    <row r="172" spans="1:4" ht="15.75" customHeight="1">
      <c r="A172" s="33" t="s">
        <v>231</v>
      </c>
      <c r="B172" s="3" t="s">
        <v>210</v>
      </c>
      <c r="C172" t="str">
        <f t="shared" si="3"/>
        <v>ProbableCatastrófico</v>
      </c>
      <c r="D172" s="3" t="s">
        <v>217</v>
      </c>
    </row>
    <row r="173" spans="1:4" ht="15.75" customHeight="1">
      <c r="A173" s="33" t="s">
        <v>232</v>
      </c>
      <c r="B173" s="3" t="s">
        <v>210</v>
      </c>
      <c r="C173" t="str">
        <f t="shared" si="3"/>
        <v>Casi seguroCatastrófico</v>
      </c>
      <c r="D173" s="3" t="s">
        <v>217</v>
      </c>
    </row>
    <row r="174" spans="1:4" ht="15.75" customHeight="1"/>
    <row r="175" spans="1:4" ht="15.75" customHeight="1"/>
    <row r="176" spans="1:4" ht="15.75" customHeight="1"/>
    <row r="177" spans="6:10" ht="15.75" customHeight="1"/>
    <row r="178" spans="6:10" ht="15.75" customHeight="1"/>
    <row r="179" spans="6:10" ht="15.75" customHeight="1">
      <c r="G179" s="33" t="s">
        <v>232</v>
      </c>
      <c r="H179" s="3" t="s">
        <v>217</v>
      </c>
      <c r="I179" s="3" t="s">
        <v>217</v>
      </c>
      <c r="J179" s="3" t="s">
        <v>217</v>
      </c>
    </row>
    <row r="180" spans="6:10" ht="15.75" customHeight="1">
      <c r="G180" s="33" t="s">
        <v>231</v>
      </c>
      <c r="H180" s="35" t="s">
        <v>91</v>
      </c>
      <c r="I180" s="3" t="s">
        <v>217</v>
      </c>
      <c r="J180" s="3" t="s">
        <v>217</v>
      </c>
    </row>
    <row r="181" spans="6:10" ht="15.75" customHeight="1">
      <c r="G181" s="33" t="s">
        <v>230</v>
      </c>
      <c r="H181" s="35" t="s">
        <v>91</v>
      </c>
      <c r="I181" s="3" t="s">
        <v>217</v>
      </c>
      <c r="J181" s="3" t="s">
        <v>217</v>
      </c>
    </row>
    <row r="182" spans="6:10" ht="15.75" customHeight="1">
      <c r="G182" s="33" t="s">
        <v>229</v>
      </c>
      <c r="H182" s="35" t="s">
        <v>208</v>
      </c>
      <c r="I182" s="35" t="s">
        <v>91</v>
      </c>
      <c r="J182" s="3" t="s">
        <v>217</v>
      </c>
    </row>
    <row r="183" spans="6:10" ht="15.75" customHeight="1">
      <c r="G183" s="33" t="s">
        <v>228</v>
      </c>
      <c r="H183" s="35" t="s">
        <v>208</v>
      </c>
      <c r="I183" s="35" t="s">
        <v>91</v>
      </c>
      <c r="J183" s="3" t="s">
        <v>217</v>
      </c>
    </row>
    <row r="184" spans="6:10" ht="15.75" customHeight="1">
      <c r="H184" s="3" t="s">
        <v>208</v>
      </c>
      <c r="I184" s="3" t="s">
        <v>209</v>
      </c>
      <c r="J184" s="3" t="s">
        <v>210</v>
      </c>
    </row>
    <row r="185" spans="6:10" ht="15.75" customHeight="1"/>
    <row r="186" spans="6:10" ht="15.75" customHeight="1">
      <c r="F186" s="33" t="s">
        <v>232</v>
      </c>
      <c r="G186" s="35" t="s">
        <v>275</v>
      </c>
      <c r="H186" s="35" t="str">
        <f>CONCATENATE(F186,G186)</f>
        <v>Casi seguroFuerte</v>
      </c>
      <c r="I186" s="35" t="s">
        <v>230</v>
      </c>
    </row>
    <row r="187" spans="6:10" ht="15.75" customHeight="1">
      <c r="F187" s="33" t="s">
        <v>231</v>
      </c>
      <c r="G187" s="35" t="s">
        <v>275</v>
      </c>
      <c r="H187" s="35" t="str">
        <f t="shared" ref="H187:H200" si="4">CONCATENATE(F187,G187)</f>
        <v>ProbableFuerte</v>
      </c>
      <c r="I187" s="35" t="s">
        <v>229</v>
      </c>
    </row>
    <row r="188" spans="6:10" ht="15.75" customHeight="1">
      <c r="F188" s="33" t="s">
        <v>230</v>
      </c>
      <c r="G188" s="35" t="s">
        <v>275</v>
      </c>
      <c r="H188" s="35" t="str">
        <f t="shared" si="4"/>
        <v>PosibleFuerte</v>
      </c>
      <c r="I188" s="35" t="s">
        <v>228</v>
      </c>
    </row>
    <row r="189" spans="6:10" ht="15.75" customHeight="1">
      <c r="F189" s="33" t="s">
        <v>229</v>
      </c>
      <c r="G189" s="35" t="s">
        <v>275</v>
      </c>
      <c r="H189" s="35" t="str">
        <f t="shared" si="4"/>
        <v>ImprobableFuerte</v>
      </c>
      <c r="I189" s="35" t="s">
        <v>228</v>
      </c>
    </row>
    <row r="190" spans="6:10" ht="15.75" customHeight="1">
      <c r="F190" s="33" t="s">
        <v>228</v>
      </c>
      <c r="G190" s="35" t="s">
        <v>275</v>
      </c>
      <c r="H190" s="35" t="str">
        <f t="shared" si="4"/>
        <v>Rara vezFuerte</v>
      </c>
      <c r="I190" s="49" t="s">
        <v>228</v>
      </c>
    </row>
    <row r="191" spans="6:10" ht="15.75" customHeight="1">
      <c r="F191" s="33" t="s">
        <v>232</v>
      </c>
      <c r="G191" s="3" t="s">
        <v>208</v>
      </c>
      <c r="H191" s="35" t="str">
        <f t="shared" si="4"/>
        <v>Casi seguroModerado</v>
      </c>
      <c r="I191" s="50" t="s">
        <v>231</v>
      </c>
    </row>
    <row r="192" spans="6:10" ht="15.75" customHeight="1">
      <c r="F192" s="33" t="s">
        <v>231</v>
      </c>
      <c r="G192" s="3" t="s">
        <v>208</v>
      </c>
      <c r="H192" s="35" t="str">
        <f t="shared" si="4"/>
        <v>ProbableModerado</v>
      </c>
      <c r="I192" s="50" t="s">
        <v>230</v>
      </c>
    </row>
    <row r="193" spans="6:9" ht="15.75" customHeight="1">
      <c r="F193" s="33" t="s">
        <v>230</v>
      </c>
      <c r="G193" s="3" t="s">
        <v>208</v>
      </c>
      <c r="H193" s="35" t="str">
        <f t="shared" si="4"/>
        <v>PosibleModerado</v>
      </c>
      <c r="I193" s="50" t="s">
        <v>229</v>
      </c>
    </row>
    <row r="194" spans="6:9" ht="15.75" customHeight="1">
      <c r="F194" s="33" t="s">
        <v>229</v>
      </c>
      <c r="G194" s="3" t="s">
        <v>208</v>
      </c>
      <c r="H194" s="35" t="str">
        <f t="shared" si="4"/>
        <v>ImprobableModerado</v>
      </c>
      <c r="I194" s="50" t="s">
        <v>228</v>
      </c>
    </row>
    <row r="195" spans="6:9" ht="15.75" customHeight="1">
      <c r="F195" s="33" t="s">
        <v>228</v>
      </c>
      <c r="G195" s="3" t="s">
        <v>208</v>
      </c>
      <c r="H195" s="35" t="str">
        <f t="shared" si="4"/>
        <v>Rara vezModerado</v>
      </c>
      <c r="I195" s="50" t="s">
        <v>228</v>
      </c>
    </row>
    <row r="196" spans="6:9" ht="15.75" customHeight="1">
      <c r="F196" s="33" t="s">
        <v>232</v>
      </c>
      <c r="G196" s="35" t="s">
        <v>276</v>
      </c>
      <c r="H196" s="35" t="str">
        <f t="shared" si="4"/>
        <v>Casi seguroDébil</v>
      </c>
      <c r="I196" s="50" t="s">
        <v>232</v>
      </c>
    </row>
    <row r="197" spans="6:9" ht="15.75" customHeight="1">
      <c r="F197" s="33" t="s">
        <v>231</v>
      </c>
      <c r="G197" s="35" t="s">
        <v>276</v>
      </c>
      <c r="H197" s="35" t="str">
        <f t="shared" si="4"/>
        <v>ProbableDébil</v>
      </c>
      <c r="I197" s="50" t="s">
        <v>231</v>
      </c>
    </row>
    <row r="198" spans="6:9" ht="15.75" customHeight="1">
      <c r="F198" s="33" t="s">
        <v>230</v>
      </c>
      <c r="G198" s="35" t="s">
        <v>276</v>
      </c>
      <c r="H198" s="35" t="str">
        <f t="shared" si="4"/>
        <v>PosibleDébil</v>
      </c>
      <c r="I198" s="50" t="s">
        <v>230</v>
      </c>
    </row>
    <row r="199" spans="6:9" ht="15.75" customHeight="1">
      <c r="F199" s="33" t="s">
        <v>229</v>
      </c>
      <c r="G199" s="35" t="s">
        <v>276</v>
      </c>
      <c r="H199" s="35" t="str">
        <f t="shared" si="4"/>
        <v>ImprobableDébil</v>
      </c>
      <c r="I199" s="50" t="s">
        <v>229</v>
      </c>
    </row>
    <row r="200" spans="6:9" ht="15.75" customHeight="1">
      <c r="F200" s="33" t="s">
        <v>228</v>
      </c>
      <c r="G200" s="35" t="s">
        <v>276</v>
      </c>
      <c r="H200" s="35" t="str">
        <f t="shared" si="4"/>
        <v>Rara vezDébil</v>
      </c>
      <c r="I200" s="50" t="s">
        <v>228</v>
      </c>
    </row>
    <row r="201" spans="6:9" ht="15.75" customHeight="1"/>
    <row r="202" spans="6:9" ht="15.75" customHeight="1"/>
    <row r="203" spans="6:9" ht="15.75" customHeight="1"/>
    <row r="204" spans="6:9" ht="15.75" customHeight="1"/>
    <row r="205" spans="6:9" ht="15.75" customHeight="1"/>
    <row r="206" spans="6:9" ht="15.75" customHeight="1"/>
    <row r="207" spans="6:9" ht="15.75" customHeight="1"/>
    <row r="208" spans="6: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admin Riesgo corrupción</vt:lpstr>
      <vt:lpstr>Gestión de Cambios</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Usuario1</cp:lastModifiedBy>
  <dcterms:created xsi:type="dcterms:W3CDTF">2021-07-29T17:13:14Z</dcterms:created>
  <dcterms:modified xsi:type="dcterms:W3CDTF">2023-05-02T00:15:22Z</dcterms:modified>
</cp:coreProperties>
</file>