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maria.duarte\Documents\2023\1. Plan anual de auditoría\"/>
    </mc:Choice>
  </mc:AlternateContent>
  <bookViews>
    <workbookView xWindow="0" yWindow="0" windowWidth="28800" windowHeight="11430"/>
  </bookViews>
  <sheets>
    <sheet name="PRIORIZACIÓN" sheetId="2" r:id="rId1"/>
    <sheet name="PAA VIGENCIA 2023v2" sheetId="1" r:id="rId2"/>
  </sheets>
  <externalReferences>
    <externalReference r:id="rId3"/>
    <externalReference r:id="rId4"/>
  </externalReferences>
  <definedNames>
    <definedName name="_xlnm._FilterDatabase" localSheetId="1" hidden="1">'PAA VIGENCIA 2023v2'!$B$11:$AM$30</definedName>
    <definedName name="_xlnm._FilterDatabase" localSheetId="0" hidden="1">PRIORIZACIÓN!$A$10:$V$28</definedName>
    <definedName name="_xlnm.Print_Area" localSheetId="1">'PAA VIGENCIA 2023v2'!$B$7:$S$28</definedName>
    <definedName name="riskprob">[1]Lookup!$B$2:$B$5</definedName>
    <definedName name="_xlnm.Print_Titles" localSheetId="1">'PAA VIGENCIA 2023v2'!$11:$11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S28" i="2" l="1"/>
  <c r="T28" i="2" s="1"/>
  <c r="Q28" i="2"/>
  <c r="O28" i="2"/>
  <c r="K28" i="2"/>
  <c r="L28" i="2" s="1"/>
  <c r="H28" i="2"/>
  <c r="I28" i="2" s="1"/>
  <c r="J28" i="2" s="1"/>
  <c r="M28" i="2" s="1"/>
  <c r="S27" i="2"/>
  <c r="T27" i="2" s="1"/>
  <c r="Q27" i="2"/>
  <c r="O27" i="2"/>
  <c r="K27" i="2"/>
  <c r="L27" i="2" s="1"/>
  <c r="H27" i="2"/>
  <c r="I27" i="2" s="1"/>
  <c r="J27" i="2" s="1"/>
  <c r="M27" i="2" s="1"/>
  <c r="S26" i="2"/>
  <c r="T26" i="2" s="1"/>
  <c r="Q26" i="2"/>
  <c r="O26" i="2"/>
  <c r="K26" i="2"/>
  <c r="L26" i="2" s="1"/>
  <c r="H26" i="2"/>
  <c r="I26" i="2" s="1"/>
  <c r="J26" i="2" s="1"/>
  <c r="M26" i="2" s="1"/>
  <c r="S25" i="2"/>
  <c r="T25" i="2" s="1"/>
  <c r="Q25" i="2"/>
  <c r="O25" i="2"/>
  <c r="K25" i="2"/>
  <c r="L25" i="2" s="1"/>
  <c r="H25" i="2"/>
  <c r="I25" i="2" s="1"/>
  <c r="J25" i="2" s="1"/>
  <c r="M25" i="2" s="1"/>
  <c r="S24" i="2"/>
  <c r="T24" i="2" s="1"/>
  <c r="Q24" i="2"/>
  <c r="O24" i="2"/>
  <c r="K24" i="2"/>
  <c r="L24" i="2" s="1"/>
  <c r="H24" i="2"/>
  <c r="I24" i="2" s="1"/>
  <c r="J24" i="2" s="1"/>
  <c r="M24" i="2" s="1"/>
  <c r="S23" i="2"/>
  <c r="T23" i="2" s="1"/>
  <c r="Q23" i="2"/>
  <c r="O23" i="2"/>
  <c r="K23" i="2"/>
  <c r="L23" i="2" s="1"/>
  <c r="H23" i="2"/>
  <c r="I23" i="2" s="1"/>
  <c r="J23" i="2" s="1"/>
  <c r="M23" i="2" s="1"/>
  <c r="S22" i="2"/>
  <c r="T22" i="2" s="1"/>
  <c r="Q22" i="2"/>
  <c r="O22" i="2"/>
  <c r="K22" i="2"/>
  <c r="L22" i="2" s="1"/>
  <c r="H22" i="2"/>
  <c r="I22" i="2" s="1"/>
  <c r="J22" i="2" s="1"/>
  <c r="M22" i="2" s="1"/>
  <c r="S21" i="2"/>
  <c r="T21" i="2" s="1"/>
  <c r="Q21" i="2"/>
  <c r="O21" i="2"/>
  <c r="K21" i="2"/>
  <c r="L21" i="2" s="1"/>
  <c r="H21" i="2"/>
  <c r="I21" i="2" s="1"/>
  <c r="J21" i="2" s="1"/>
  <c r="S20" i="2"/>
  <c r="T20" i="2" s="1"/>
  <c r="Q20" i="2"/>
  <c r="O20" i="2"/>
  <c r="K20" i="2"/>
  <c r="L20" i="2" s="1"/>
  <c r="H20" i="2"/>
  <c r="I20" i="2" s="1"/>
  <c r="J20" i="2" s="1"/>
  <c r="S19" i="2"/>
  <c r="T19" i="2" s="1"/>
  <c r="Q19" i="2"/>
  <c r="O19" i="2"/>
  <c r="U19" i="2" s="1"/>
  <c r="V19" i="2" s="1"/>
  <c r="K19" i="2"/>
  <c r="L19" i="2" s="1"/>
  <c r="H19" i="2"/>
  <c r="I19" i="2" s="1"/>
  <c r="J19" i="2" s="1"/>
  <c r="M19" i="2" s="1"/>
  <c r="S18" i="2"/>
  <c r="T18" i="2" s="1"/>
  <c r="Q18" i="2"/>
  <c r="O18" i="2"/>
  <c r="K18" i="2"/>
  <c r="L18" i="2" s="1"/>
  <c r="H18" i="2"/>
  <c r="I18" i="2" s="1"/>
  <c r="J18" i="2" s="1"/>
  <c r="M18" i="2" s="1"/>
  <c r="S17" i="2"/>
  <c r="T17" i="2" s="1"/>
  <c r="Q17" i="2"/>
  <c r="O17" i="2"/>
  <c r="K17" i="2"/>
  <c r="L17" i="2" s="1"/>
  <c r="H17" i="2"/>
  <c r="I17" i="2" s="1"/>
  <c r="J17" i="2" s="1"/>
  <c r="M17" i="2" s="1"/>
  <c r="S16" i="2"/>
  <c r="T16" i="2" s="1"/>
  <c r="Q16" i="2"/>
  <c r="O16" i="2"/>
  <c r="K16" i="2"/>
  <c r="L16" i="2" s="1"/>
  <c r="H16" i="2"/>
  <c r="I16" i="2" s="1"/>
  <c r="J16" i="2" s="1"/>
  <c r="M16" i="2" s="1"/>
  <c r="S15" i="2"/>
  <c r="T15" i="2" s="1"/>
  <c r="Q15" i="2"/>
  <c r="O15" i="2"/>
  <c r="K15" i="2"/>
  <c r="L15" i="2" s="1"/>
  <c r="H15" i="2"/>
  <c r="I15" i="2" s="1"/>
  <c r="J15" i="2" s="1"/>
  <c r="M15" i="2" s="1"/>
  <c r="S14" i="2"/>
  <c r="T14" i="2" s="1"/>
  <c r="Q14" i="2"/>
  <c r="O14" i="2"/>
  <c r="K14" i="2"/>
  <c r="L14" i="2" s="1"/>
  <c r="H14" i="2"/>
  <c r="I14" i="2" s="1"/>
  <c r="J14" i="2" s="1"/>
  <c r="M14" i="2" s="1"/>
  <c r="S13" i="2"/>
  <c r="T13" i="2" s="1"/>
  <c r="Q13" i="2"/>
  <c r="O13" i="2"/>
  <c r="K13" i="2"/>
  <c r="L13" i="2" s="1"/>
  <c r="H13" i="2"/>
  <c r="I13" i="2" s="1"/>
  <c r="J13" i="2" s="1"/>
  <c r="M13" i="2" s="1"/>
  <c r="S12" i="2"/>
  <c r="T12" i="2" s="1"/>
  <c r="Q12" i="2"/>
  <c r="O12" i="2"/>
  <c r="K12" i="2"/>
  <c r="L12" i="2" s="1"/>
  <c r="H12" i="2"/>
  <c r="I12" i="2" s="1"/>
  <c r="J12" i="2" s="1"/>
  <c r="M12" i="2" s="1"/>
  <c r="S11" i="2"/>
  <c r="T11" i="2" s="1"/>
  <c r="Q11" i="2"/>
  <c r="O11" i="2"/>
  <c r="K11" i="2"/>
  <c r="L11" i="2" s="1"/>
  <c r="H11" i="2"/>
  <c r="I11" i="2" s="1"/>
  <c r="J11" i="2" s="1"/>
  <c r="M11" i="2" s="1"/>
  <c r="M21" i="2" l="1"/>
  <c r="U13" i="2"/>
  <c r="V13" i="2" s="1"/>
  <c r="U17" i="2"/>
  <c r="V17" i="2" s="1"/>
  <c r="U21" i="2"/>
  <c r="V21" i="2" s="1"/>
  <c r="U25" i="2"/>
  <c r="V25" i="2" s="1"/>
  <c r="U14" i="2"/>
  <c r="V14" i="2" s="1"/>
  <c r="U18" i="2"/>
  <c r="V18" i="2" s="1"/>
  <c r="M20" i="2"/>
  <c r="U20" i="2" s="1"/>
  <c r="V20" i="2" s="1"/>
  <c r="U22" i="2"/>
  <c r="V22" i="2" s="1"/>
  <c r="U26" i="2"/>
  <c r="V26" i="2" s="1"/>
  <c r="U11" i="2"/>
  <c r="V11" i="2" s="1"/>
  <c r="U15" i="2"/>
  <c r="V15" i="2" s="1"/>
  <c r="U23" i="2"/>
  <c r="V23" i="2" s="1"/>
  <c r="U27" i="2"/>
  <c r="V27" i="2" s="1"/>
  <c r="U12" i="2"/>
  <c r="V12" i="2" s="1"/>
  <c r="U16" i="2"/>
  <c r="V16" i="2" s="1"/>
  <c r="U24" i="2"/>
  <c r="V24" i="2" s="1"/>
  <c r="U28" i="2"/>
  <c r="V28" i="2" s="1"/>
</calcChain>
</file>

<file path=xl/comments1.xml><?xml version="1.0" encoding="utf-8"?>
<comments xmlns="http://schemas.openxmlformats.org/spreadsheetml/2006/main">
  <authors>
    <author/>
    <author>MAVR</author>
  </authors>
  <commentList>
    <comment ref="D9" authorId="0" shapeId="0">
      <text>
        <r>
          <rPr>
            <sz val="11"/>
            <color rgb="FF000000"/>
            <rFont val="Calibri"/>
            <family val="2"/>
          </rPr>
          <t xml:space="preserve">El nivel de riesgos de cada proceso deberá basarse en los mapas de riesgos de los procesos, en caso de no contar con esta información, el auditor interno deberá realizar un análisis del riesgo al cual se enfrenta cada proceso, con el fin de poder realizar la priorización correspondiente.
</t>
        </r>
      </text>
    </comment>
    <comment ref="I9" authorId="0" shapeId="0">
      <text>
        <r>
          <rPr>
            <sz val="11"/>
            <color rgb="FF000000"/>
            <rFont val="Calibri"/>
            <family val="2"/>
          </rPr>
          <t xml:space="preserve">Para comprender esta ponderación revisar las Hoja Orientaciones Grales.
</t>
        </r>
      </text>
    </comment>
    <comment ref="P11" authorId="1" shapeId="0">
      <text>
        <r>
          <rPr>
            <b/>
            <sz val="9"/>
            <color indexed="81"/>
            <rFont val="Tahoma"/>
            <family val="2"/>
          </rPr>
          <t>MAVR:</t>
        </r>
        <r>
          <rPr>
            <sz val="9"/>
            <color indexed="81"/>
            <rFont val="Tahoma"/>
            <family val="2"/>
          </rPr>
          <t xml:space="preserve">
Proyecto 7607 “Actualización Intervención y mejoramiento de la infraestructura cultural para el disfrute de
las prácticas artísticas y culturales Bogotá D.C.”</t>
        </r>
      </text>
    </comment>
    <comment ref="R11" authorId="1" shapeId="0">
      <text>
        <r>
          <rPr>
            <b/>
            <sz val="9"/>
            <color indexed="81"/>
            <rFont val="Tahoma"/>
            <family val="2"/>
          </rPr>
          <t>MAVR:</t>
        </r>
        <r>
          <rPr>
            <sz val="9"/>
            <color indexed="81"/>
            <rFont val="Tahoma"/>
            <family val="2"/>
          </rPr>
          <t xml:space="preserve">
Auditoría Almacén y 
Auditoría especial: Contratos vigilancia</t>
        </r>
      </text>
    </comment>
    <comment ref="R12" authorId="1" shapeId="0">
      <text>
        <r>
          <rPr>
            <b/>
            <sz val="9"/>
            <color indexed="81"/>
            <rFont val="Tahoma"/>
            <family val="2"/>
          </rPr>
          <t>MAVR:</t>
        </r>
        <r>
          <rPr>
            <sz val="9"/>
            <color indexed="81"/>
            <rFont val="Tahoma"/>
            <family val="2"/>
          </rPr>
          <t xml:space="preserve">
Por Decreto 371</t>
        </r>
      </text>
    </comment>
    <comment ref="R15" authorId="1" shapeId="0">
      <text>
        <r>
          <rPr>
            <b/>
            <sz val="9"/>
            <color indexed="81"/>
            <rFont val="Tahoma"/>
            <family val="2"/>
          </rPr>
          <t>MAVR:</t>
        </r>
        <r>
          <rPr>
            <sz val="9"/>
            <color indexed="81"/>
            <rFont val="Tahoma"/>
            <family val="2"/>
          </rPr>
          <t xml:space="preserve">
Al SGSST 23/12/2019
A nómina y parafiscales 2020</t>
        </r>
      </text>
    </comment>
    <comment ref="P16" authorId="1" shapeId="0">
      <text>
        <r>
          <rPr>
            <b/>
            <sz val="9"/>
            <color indexed="81"/>
            <rFont val="Tahoma"/>
            <family val="2"/>
          </rPr>
          <t>MAVR:</t>
        </r>
        <r>
          <rPr>
            <sz val="9"/>
            <color indexed="81"/>
            <rFont val="Tahoma"/>
            <family val="2"/>
          </rPr>
          <t xml:space="preserve">
Liquidación y traslado de los rendimientos financieros</t>
        </r>
      </text>
    </comment>
    <comment ref="R16" authorId="1" shapeId="0">
      <text>
        <r>
          <rPr>
            <b/>
            <sz val="9"/>
            <color indexed="81"/>
            <rFont val="Tahoma"/>
            <family val="2"/>
          </rPr>
          <t>MAVR:</t>
        </r>
        <r>
          <rPr>
            <sz val="9"/>
            <color indexed="81"/>
            <rFont val="Tahoma"/>
            <family val="2"/>
          </rPr>
          <t xml:space="preserve">
Presupuesto</t>
        </r>
      </text>
    </comment>
    <comment ref="P18" authorId="1" shapeId="0">
      <text>
        <r>
          <rPr>
            <b/>
            <sz val="9"/>
            <color indexed="81"/>
            <rFont val="Tahoma"/>
            <family val="2"/>
          </rPr>
          <t>MAVR:</t>
        </r>
        <r>
          <rPr>
            <sz val="9"/>
            <color indexed="81"/>
            <rFont val="Tahoma"/>
            <family val="2"/>
          </rPr>
          <t xml:space="preserve">
OAPTI Mapas de riesgos por proceso</t>
        </r>
      </text>
    </comment>
    <comment ref="R18" authorId="1" shapeId="0">
      <text>
        <r>
          <rPr>
            <b/>
            <sz val="9"/>
            <color indexed="81"/>
            <rFont val="Tahoma"/>
            <family val="2"/>
          </rPr>
          <t>MAVR:</t>
        </r>
        <r>
          <rPr>
            <sz val="9"/>
            <color indexed="81"/>
            <rFont val="Tahoma"/>
            <family val="2"/>
          </rPr>
          <t xml:space="preserve">
27/12/2021 pero lo retiro para priorizar - SIG y Control documentos
</t>
        </r>
      </text>
    </comment>
    <comment ref="P19" authorId="1" shapeId="0">
      <text>
        <r>
          <rPr>
            <b/>
            <sz val="9"/>
            <color indexed="81"/>
            <rFont val="Tahoma"/>
            <family val="2"/>
          </rPr>
          <t>MAVR:</t>
        </r>
        <r>
          <rPr>
            <sz val="9"/>
            <color indexed="81"/>
            <rFont val="Tahoma"/>
            <family val="2"/>
          </rPr>
          <t xml:space="preserve">
Falta de cobertura póliza contrato e inadecuados estudios previos matriz riesgos vandalización</t>
        </r>
      </text>
    </comment>
    <comment ref="D20" authorId="1" shapeId="0">
      <text>
        <r>
          <rPr>
            <b/>
            <sz val="9"/>
            <color indexed="81"/>
            <rFont val="Tahoma"/>
            <family val="2"/>
          </rPr>
          <t>MAVR:</t>
        </r>
        <r>
          <rPr>
            <sz val="9"/>
            <color indexed="81"/>
            <rFont val="Tahoma"/>
            <family val="2"/>
          </rPr>
          <t xml:space="preserve">
Sin identificación de riesgos de gestión</t>
        </r>
      </text>
    </comment>
    <comment ref="P24" authorId="1" shapeId="0">
      <text>
        <r>
          <rPr>
            <b/>
            <sz val="9"/>
            <color indexed="81"/>
            <rFont val="Tahoma"/>
            <family val="2"/>
          </rPr>
          <t>MAVR:</t>
        </r>
        <r>
          <rPr>
            <sz val="9"/>
            <color indexed="81"/>
            <rFont val="Tahoma"/>
            <family val="2"/>
          </rPr>
          <t xml:space="preserve">
Falta de cobertura póliza contrato 1751-2021 intervención  Puentes e inadecuados estudios previos matriz riesgos vandalización</t>
        </r>
      </text>
    </comment>
    <comment ref="R24" authorId="1" shapeId="0">
      <text>
        <r>
          <rPr>
            <b/>
            <sz val="9"/>
            <color indexed="81"/>
            <rFont val="Tahoma"/>
            <family val="2"/>
          </rPr>
          <t>MAVR:</t>
        </r>
        <r>
          <rPr>
            <sz val="9"/>
            <color indexed="81"/>
            <rFont val="Tahoma"/>
            <family val="2"/>
          </rPr>
          <t xml:space="preserve">
Área Producción y en la de SubArtes Gestión misional Artes audiovisuales -Cinemateca </t>
        </r>
      </text>
    </comment>
    <comment ref="R25" authorId="1" shapeId="0">
      <text>
        <r>
          <rPr>
            <b/>
            <sz val="9"/>
            <color indexed="81"/>
            <rFont val="Tahoma"/>
            <family val="2"/>
          </rPr>
          <t>MAVR:</t>
        </r>
        <r>
          <rPr>
            <sz val="9"/>
            <color indexed="81"/>
            <rFont val="Tahoma"/>
            <family val="2"/>
          </rPr>
          <t xml:space="preserve">
Programa Distrital de Apoyos Concertados
2020: Convocatorias</t>
        </r>
      </text>
    </comment>
  </commentList>
</comments>
</file>

<file path=xl/sharedStrings.xml><?xml version="1.0" encoding="utf-8"?>
<sst xmlns="http://schemas.openxmlformats.org/spreadsheetml/2006/main" count="391" uniqueCount="174">
  <si>
    <t>Nombre del Jefe de Control Interno o quien  haga sus veces</t>
  </si>
  <si>
    <t>Cargo</t>
  </si>
  <si>
    <t>Objetivo estratégico</t>
  </si>
  <si>
    <t>Objetivo del plan</t>
  </si>
  <si>
    <t>Alcance del plan</t>
  </si>
  <si>
    <t>Riesgos</t>
  </si>
  <si>
    <t>Criterios</t>
  </si>
  <si>
    <t>Recursos
Conformación del equipo de Control Interno</t>
  </si>
  <si>
    <t>No.</t>
  </si>
  <si>
    <t>Actividad</t>
  </si>
  <si>
    <t>Cantidad</t>
  </si>
  <si>
    <t>Referencia normativa</t>
  </si>
  <si>
    <t>Líder o responsable</t>
  </si>
  <si>
    <t>Equipo</t>
  </si>
  <si>
    <t xml:space="preserve">Enero </t>
  </si>
  <si>
    <t>Febrero</t>
  </si>
  <si>
    <t>Marzo</t>
  </si>
  <si>
    <t>Abril</t>
  </si>
  <si>
    <t>Mayo</t>
  </si>
  <si>
    <t>Junio</t>
  </si>
  <si>
    <t>Julio</t>
  </si>
  <si>
    <t>Agosto</t>
  </si>
  <si>
    <t>Septiembre</t>
  </si>
  <si>
    <t>Octubre</t>
  </si>
  <si>
    <t>Noviembre</t>
  </si>
  <si>
    <t>Diciembre</t>
  </si>
  <si>
    <t>ROL LIDERAZGO ESTRATÉGICO</t>
  </si>
  <si>
    <t xml:space="preserve">ROL RELACIÓN CON ENTES EXTERNOS DE CONTROL </t>
  </si>
  <si>
    <t>ROL ENFOQUE HACIA LA PREVENCIÓN</t>
  </si>
  <si>
    <t>ROL EVALUACIÓN Y SEGUIMIENTO</t>
  </si>
  <si>
    <t>INFORMES DE LEY</t>
  </si>
  <si>
    <t>ROL EVALUACIÓN DE LA GESTIÓN DEL RIESGO</t>
  </si>
  <si>
    <t>AUDITORÍAS</t>
  </si>
  <si>
    <t>FECHA DE CORTE</t>
  </si>
  <si>
    <t>Unidades Auditables</t>
  </si>
  <si>
    <t>Numero de Riesgos Inherentes por calificación de Impacto y Probabilidad de Ocurrencia</t>
  </si>
  <si>
    <t>Ponderación de Riesgos del Proceso</t>
  </si>
  <si>
    <t>ANÁLISIS OFICINA DE CONTROL INTERNO</t>
  </si>
  <si>
    <t>Requerimientos del Comité de Auditoria o la Dirección. 
(Si/No)</t>
  </si>
  <si>
    <t>Requerimientos Entes de Control (Aspectos  Críticos)
(S/N)</t>
  </si>
  <si>
    <t>Fecha de Ultima Auditoria
dd-mm-aa</t>
  </si>
  <si>
    <t>Dias transcurridos desde última auditoría</t>
  </si>
  <si>
    <t>Valoración Criterio</t>
  </si>
  <si>
    <t>PRIORIZACIÓN</t>
  </si>
  <si>
    <t>Extremo</t>
  </si>
  <si>
    <t>Alto</t>
  </si>
  <si>
    <t>Moderado</t>
  </si>
  <si>
    <t>Bajo</t>
  </si>
  <si>
    <t>Total</t>
  </si>
  <si>
    <t xml:space="preserve">PROCESO EVALUACIÓN INDEPENDIENTE </t>
  </si>
  <si>
    <t>Control de cambios</t>
  </si>
  <si>
    <t>Fecha:</t>
  </si>
  <si>
    <t>Descripción:</t>
  </si>
  <si>
    <t xml:space="preserve">
PLAN ANUAL DE AUDITORÍA INSTITUTO DISTRITAL DE LAS ARTES</t>
  </si>
  <si>
    <t>PROCESO EVALUACIÓN INDEPENDIENTE</t>
  </si>
  <si>
    <t xml:space="preserve"> UNIVERSO DE AUDITORIA Y PRIORIZACIÓN DE UNIDADES AUDITABLES - PLAN ANUAL DE AUDITORIA </t>
  </si>
  <si>
    <t>Código: CEI-P-01</t>
  </si>
  <si>
    <t>Proceso Gestión de bienes servicios y planta física (Almacén, Servicios generales e Infraestructura)</t>
  </si>
  <si>
    <t>No</t>
  </si>
  <si>
    <t>Si</t>
  </si>
  <si>
    <t>Proceso Gestión y Relacionamiento con la Ciudadanía</t>
  </si>
  <si>
    <t>Proceso Gestión Estratégica de Comunicaciones</t>
  </si>
  <si>
    <t>Proceso Gestión Documental</t>
  </si>
  <si>
    <t>Gestión del Talento Humano</t>
  </si>
  <si>
    <t>Proceso Gestión Financiera - Presupuesto, Tesorería y Contabilidad.</t>
  </si>
  <si>
    <t xml:space="preserve">Proceso Direccionamiento Estratégico Institucional </t>
  </si>
  <si>
    <t xml:space="preserve">Proceso Gestión integral para la mejora continua </t>
  </si>
  <si>
    <t>Proceso Gestión Jurídica</t>
  </si>
  <si>
    <t xml:space="preserve">Proceso Control Disciplinario Interno </t>
  </si>
  <si>
    <t>Proceso Gestión de Participación Ciudadana</t>
  </si>
  <si>
    <t>Proceso Gestión de Tecnologías de la Información</t>
  </si>
  <si>
    <t>Proceso Gestión del Conocimiento</t>
  </si>
  <si>
    <t>Gestión de circulación de las practicas artísiticas</t>
  </si>
  <si>
    <t>Gestión de fomento a las practicas artísticas</t>
  </si>
  <si>
    <t>Gestión Integral de Espacios Culturales</t>
  </si>
  <si>
    <t>Gestión de formación en las prácticas artísticas</t>
  </si>
  <si>
    <t>Gestión Territorial</t>
  </si>
  <si>
    <t>Versión: 2</t>
  </si>
  <si>
    <t>Fecha Vigencia: 24/04/2023</t>
  </si>
  <si>
    <t>VIGENCIA 2023</t>
  </si>
  <si>
    <t>María del Pilar Duarte Fontecha</t>
  </si>
  <si>
    <t>Asesora de Control Interno</t>
  </si>
  <si>
    <t xml:space="preserve">Generar condiciones para que el ejercicio de las prácticas artísticas que desarrollan agentes y organizaciones del sector de las artes, con procesos asertivos de planeación, información, fomento, organización, participación, regulación y control, que consoliden a Bogotá - Región como un escenario para el disfrute y goce de los derechos culturales
</t>
  </si>
  <si>
    <r>
      <rPr>
        <sz val="14"/>
        <rFont val="Arial"/>
        <family val="2"/>
      </rPr>
      <t>Planificar las actividades a desarrollar por el Área de Control Interno durante la vigencia en desarrollo de los roles y competencias establecidos en la normatividad vigente, con el fin de evaluar la eficacia de los controles establecidos para  la mejora del desempeño del Instituto Distrital de las Artes.</t>
    </r>
    <r>
      <rPr>
        <sz val="14"/>
        <color rgb="FFFF0000"/>
        <rFont val="Arial"/>
        <family val="2"/>
      </rPr>
      <t xml:space="preserve">
</t>
    </r>
  </si>
  <si>
    <t>Todos los procesos, dependencias y sedes del Instituto para la vigencia 2023 y/o las vigencias que se consideren pertinentes.</t>
  </si>
  <si>
    <t xml:space="preserve">1. Emitir concepto errado por no disponer de la información certera, completa y oportuna.
2. Incumplimiento del plan anual de auditoría por no disponer del recurso humano requerido.
</t>
  </si>
  <si>
    <t xml:space="preserve">
1. Generales: Ley 87 de 1993, Decreto 1083 de 2015, Decreto 648 de 2017, Decreto 1499 de 2017, Decreto 403 de 2020 Art. 61  y 151.
2. Específicos: Normatividad vigente y documentación de la entidad aplicable según corresponda.
</t>
  </si>
  <si>
    <t>(1) Asesora de Control Interno, (1) Profesional Especializado vinculado a la planta temporal, (4) Contratistas profesionales especializados.
Se requiere la contratación adicional de ingeniero de sistemas y arquitecto o ingeniero civil, especializados  por tres meses cada uno.</t>
  </si>
  <si>
    <t>|</t>
  </si>
  <si>
    <t xml:space="preserve">Realizar la secretaría técnica del comité institucional de coordinación de control interno. </t>
  </si>
  <si>
    <t>Decreto Único Reglamentario 1083 de 2015 Nivel Nacional Artículo 2.2.21.1.5
Resolución 1103 de 2020 Idartes</t>
  </si>
  <si>
    <t>-</t>
  </si>
  <si>
    <t>X</t>
  </si>
  <si>
    <t>Participar en los diferentes comités institucionales e interinstitucionales para aportar información que facilite la toma de decisiones.</t>
  </si>
  <si>
    <t>Decreto 648 de 2017. Art. 17 Roles de la Oficina de Control Interno.</t>
  </si>
  <si>
    <t xml:space="preserve">Asesorar y generar alertas oportunas a los líderes de los procesos o responsables del suministro de información solicitada por los entes externos de control, para asegurar la entrega de información con  oportunidad, integralidad y pertinencia. 
</t>
  </si>
  <si>
    <t xml:space="preserve">Decreto 648 de 2017. Art. 17 Roles de la Oficina de Control Interno. 5. Relación con entes externos de control.
</t>
  </si>
  <si>
    <t xml:space="preserve">Seguimiento a los planes de mejoramiento de auditorías externas. 
</t>
  </si>
  <si>
    <t>Resolución Reglamentaria 036 de 2019, Contraloría de Bogotá D.C.
Circular 005 del 11 de marzo de 2019, Contraloría General de la República.</t>
  </si>
  <si>
    <t xml:space="preserve">Verificar rendición de la cuenta mensual y anual a la Contraloría Distrital  </t>
  </si>
  <si>
    <t>Resolución 002 de 2022 de la Contraloría de Bogotá (modificada por la RR 26 del 10/11/2022)</t>
  </si>
  <si>
    <t>Martha Rondón</t>
  </si>
  <si>
    <t>Implementar las actividades de control propias del Área de Control Interno:
Revisión documentos del proceso
Autoevaluaciones
Reportes de Control Interno como 1ra línea</t>
  </si>
  <si>
    <t>Carlos Trujillo</t>
  </si>
  <si>
    <t>Equipo Control Interno</t>
  </si>
  <si>
    <t xml:space="preserve">Implementar acciones de prevención de riesgos de corrupción o de inadecuada gestión en la contratación. 
</t>
  </si>
  <si>
    <t>Heidy Portilla Torres</t>
  </si>
  <si>
    <t>Asesoría construcción mapas de aseguramiento Idartes</t>
  </si>
  <si>
    <t>Circular 103 de 2020 Secretaría General Alcaldía Mayor de Bogotá, D.C.</t>
  </si>
  <si>
    <t>Mónica Virgüéz</t>
  </si>
  <si>
    <t xml:space="preserve">Proceso gestión de bienes, servicios y planta física - Infraestructura - Requiere contratación de arquitecto o ingeniero civil especializado por tres meses.
</t>
  </si>
  <si>
    <t>Decreto 648 de 2017. Art. 17 Roles de la Oficina de Control Interno.
Decreto 403 de 2020 Art. 61  y 151</t>
  </si>
  <si>
    <t xml:space="preserve">Ingeniero o Arquitecto
</t>
  </si>
  <si>
    <t>Mónica Virgüéz
Heidy Portilla Torres</t>
  </si>
  <si>
    <t xml:space="preserve">Proceso gestión estratégica de comunicaciones  
</t>
  </si>
  <si>
    <t>Decreto 648 de 2017. Art. 17 Roles de la Oficina de Control Interno.
Decreto 403 de 2020 Art. 61  y 151</t>
  </si>
  <si>
    <t>Fabián González</t>
  </si>
  <si>
    <t>Martha Rondón
Heidy Portilla Torres</t>
  </si>
  <si>
    <t xml:space="preserve">Proceso gestión integral para la mejora continua 
</t>
  </si>
  <si>
    <t xml:space="preserve">Proceso gestión jurídica
</t>
  </si>
  <si>
    <t xml:space="preserve">Proceso gestión del conocimiento
</t>
  </si>
  <si>
    <t xml:space="preserve">Mónica Virgüéz
</t>
  </si>
  <si>
    <t xml:space="preserve">Proceso gestión de tecnologías de la información
Requiere contratar  ingeniero de sistemas especializado por 3 meses.
</t>
  </si>
  <si>
    <t>Ing. Sistemas</t>
  </si>
  <si>
    <t xml:space="preserve">Plan anual de auditoría para la vigencia y modificaciones. </t>
  </si>
  <si>
    <t xml:space="preserve">Decreto Distrital No. 807 de 2019, Art. 38 numeral 4 </t>
  </si>
  <si>
    <t>Verificar publicación de instrumentos de planificación.</t>
  </si>
  <si>
    <t>Ley 1474 de 2011 Art. 74, Ley 1712 de 2014, Ley 1757 de 2015,  Decreto 612 de 2018.</t>
  </si>
  <si>
    <t xml:space="preserve">Verificar la presentación del Formulario Único de Reporte y Avance de Gestión  - FURAG.  </t>
  </si>
  <si>
    <t>(Decreto Nacional 1499 de 2017,  Circular Externa No. 100-001 -2022 del DAFP.</t>
  </si>
  <si>
    <t xml:space="preserve">Informe de evaluación a la gestión anual por dependencias. </t>
  </si>
  <si>
    <t>Ley 909 de 2004, Decreto 1227 de 2005, Circular 04 de 2005 Consejo Asesor del Gobierno Nacional en materia de Control Interno.</t>
  </si>
  <si>
    <t>Informe de control interno contable, reporte en CHIP y remisión a Contabilidad para cargue en Bogotá Consolida.</t>
  </si>
  <si>
    <t xml:space="preserve">Resolución 706 de 2016 CGN, art. 16
Resolución 193 de 2016 CGN "Por la cual se Incorpora, en los Procedimientos Transversales del Régimen de Contabilidad Publica, el procedimiento para la evaluación del control interno contable".
</t>
  </si>
  <si>
    <t>Seguimiento al plan anticorrupción y de atención a la ciudadanía - Programa de transparencia y ética pública.</t>
  </si>
  <si>
    <t xml:space="preserve">Decreto 2641 de 2012 por el cual se reglamentan los artículos 73 y 76 de la Ley 1474 de 2011,  Decreto 1081 de 2015, Decreto 124 de 2016, el cual adopta el documento "Estrategias para la Construcción del Plan Anticorrupción y de Atención al Ciudadano - Versión 2" y Ley 2195 de 2022. </t>
  </si>
  <si>
    <t xml:space="preserve">Informe de Quejas, Sugerencias y Reclamos </t>
  </si>
  <si>
    <t>Ley 1474 de 2011, artículo 76; Ley 1755 de 2015,  Decreto 1081 de 2015, Circular Conjunta 006 de 2017, Decreto Distrital  371 de 2010 Art. 3.</t>
  </si>
  <si>
    <t xml:space="preserve">Informe semestral de evaluación independiente del estado del sistema de control interno </t>
  </si>
  <si>
    <t xml:space="preserve">Ley 1474 de 2011 Art. 14, Decreto 2106 de 2019, artículo 156 DAFP Articulo 9, Circular externa 100 del 2019 DAFP, Decreto Distrital No. 807 de 2019, Art. 39, 41  y 42. </t>
  </si>
  <si>
    <t>Fabián González
Martha Rondón</t>
  </si>
  <si>
    <t>Informe semestral de control interno (instrumentos técnicos y administrativos del SCI)</t>
  </si>
  <si>
    <t>Decreto Distrital 807 de 2019, Art. 37  numeral 5,  Art. 39 Parágrafo 3 y 4.</t>
  </si>
  <si>
    <t>Carlos Trujillo (Insumo PM)</t>
  </si>
  <si>
    <t>Realizar el reporte de rendición de  la cuenta anual a la Contraloría Distrital de responsabilidad de control interno: Informe control interno contable, informe ejecutivo anual de control interno e informe de la oficina de control interno.</t>
  </si>
  <si>
    <t>Resolución 002 de 2022 de la Contraloría de Bogotá, art. 16. Términos establecidos por la CGN.</t>
  </si>
  <si>
    <t xml:space="preserve">Preparar archivo y realizar el reporte de rendición de  la cuenta anual a la Contraloría Distrital: plan de mejoramiento institucional  (Seguimiento acciones abiertas e incumplidas con corte a 31 diciembre)
</t>
  </si>
  <si>
    <t xml:space="preserve">Resolución No. 036 del 2019. </t>
  </si>
  <si>
    <t xml:space="preserve">Seguimiento a la austeridad en el gasto </t>
  </si>
  <si>
    <t>Decreto 984 de 2012 de la Presidencia de la República y el  Decreto Distrital 492 de 2019.</t>
  </si>
  <si>
    <t>Verificar cumplimiento derechos de autor software</t>
  </si>
  <si>
    <t>Directiva Presidencial 02 de 2002, Circular 07 de 2005 del Consejo Asesor del Gobierno Nacional en materia de control interno, Circular 04 de 2006 del DAFP,  Circular 17 de 2011 de la Dirección Nacional de Derechos de Autor.</t>
  </si>
  <si>
    <t xml:space="preserve">Verificar la Implementacion del Sistema de Información  del Empleo Público SIDEAP 
Seguimiento a la Implementación Estrategia Talento, No Palanca.
Verificar el cumplimiento del fortalecimiento de la meritocracia, el empleo y de la función pública.  
</t>
  </si>
  <si>
    <t>Decreto 367 de 2014, Circular 34 de 2014, Circular externa 08 de 2021 del DASCD 
Circular 051 de 2020 
Directiva 015 de 2022 de la Procuraduría General de la Nación</t>
  </si>
  <si>
    <t>Verificar cumplimiento de la Ley 1712 de 2014 de Transparencia.</t>
  </si>
  <si>
    <t>Ley 1712 de 2014 de Transparencia, Decreto 103 de 2015, Resolución 1519 de 2020 y sus anexos 2, 3 y 4.</t>
  </si>
  <si>
    <t>Seguimiento al Siproj-Comité Conciliación-Política de prevención del daño antijurídico, informe de gestión judicial (semestral).</t>
  </si>
  <si>
    <t>Ley 678 de 2001, Decreto 1716 de 2009 Art. 26. Decreto 1167 de 2016, Artículo 2.2.4.3.1.2.12. Decreto Distrital 839 de 2018, Resolución 104 de 2018 Secretaría Jurídica Distrital, artículo  30 modificado por la Resolución 076 de 2020 (Circular  020 de 2020 de la Secretaría Jurídica Distrital)</t>
  </si>
  <si>
    <t>Seguimiento al Decreto 371 de 2010 "Por el cual se establecen lineamientos para preservar y fortalecer la transparencia y para la prevención de la corrupción en las Entidades y organismos del Distrito Capital" (Artículos 2o. Contratación 3o. Atención al Ciudadano, 4o. Participación Ciudadana y 5o. SCI)</t>
  </si>
  <si>
    <t>Decreto Distrital 371 de 2010</t>
  </si>
  <si>
    <t xml:space="preserve">Seguimiento a las metas del plan de desarrollo priorizadas por la entidad </t>
  </si>
  <si>
    <t>Decreto Distrital No. 807 de 2019, Art. 39 Parágrafo 5</t>
  </si>
  <si>
    <t xml:space="preserve">Verificar cumplimiento de la Directiva No. 008 de 2021  verificación de cumplimiento del manual específico de funciones y competencias laborales. </t>
  </si>
  <si>
    <t>Directiva No. 008 de 2021 (Numeral 1.9)</t>
  </si>
  <si>
    <t xml:space="preserve">Seguimiento al manejo de cajas menores en la entidad. </t>
  </si>
  <si>
    <t>Decreto 061 de 2007. Por el cual se reglamenta el funcionamiento de las Cajas Menores y los Avances en Efectivo.</t>
  </si>
  <si>
    <t>Seguimiento al plan de mejoramiento auditorías internas.</t>
  </si>
  <si>
    <t>Guía rol de las unidades u oficinas de control interno, auditoría interna o quien haga sus veces y Procedimiento  interno</t>
  </si>
  <si>
    <t>Seguimiento a la Implementación del MIPG</t>
  </si>
  <si>
    <t xml:space="preserve">Decreto 807 de 2019, art. 7, Circular conjunta 012 de 2018
</t>
  </si>
  <si>
    <t xml:space="preserve">Evaluar la gestión del riesgo de la entidad </t>
  </si>
  <si>
    <t>Guía para la administración del riesgo y el diseño de controles en entidades públicas, DAFP.</t>
  </si>
  <si>
    <t>Expedición Plan Anual de Auditoría vigencia 2023, aprobado por el Comité Institucional de Coordinación de Control Interno.</t>
  </si>
  <si>
    <t>Se modifica fecha de la auditoría al proceso gestión del conocimiento para el segundo semestre de la vigencia y de presentación del Formulario Único de Reporte y Avance de Gestión  - FURAG para mayo de acuerdo con los lineamientos del Departamento Administrativo de Función Pública; se introduce seguimiento al programa de transparencia y ética pública de acuerdo con la Ley 2195 de 2022, incorporado en la planeación institucional.  Versión aprobada en el Comité Institucional de Coordinación de Control Interno del 24 de abril de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</si>
</sst>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9" x14ac:knownFonts="1">
    <font>
      <sz val="11"/>
      <color theme="1"/>
      <name val="Calibri"/>
      <family val="2"/>
      <scheme val="minor"/>
    </font>
    <font>
      <sz val="11"/>
      <color rgb="FF000000"/>
      <name val="Calibri"/>
      <family val="2"/>
      <charset val="1"/>
    </font>
    <font>
      <b/>
      <sz val="11"/>
      <color theme="1"/>
      <name val="Arial"/>
      <family val="2"/>
    </font>
    <font>
      <b/>
      <sz val="11"/>
      <color rgb="FF000000"/>
      <name val="Arial"/>
      <family val="2"/>
    </font>
    <font>
      <b/>
      <sz val="14"/>
      <color rgb="FF000000"/>
      <name val="Arial"/>
      <family val="2"/>
    </font>
    <font>
      <sz val="14"/>
      <name val="Arial"/>
      <family val="2"/>
    </font>
    <font>
      <sz val="14"/>
      <color rgb="FF000000"/>
      <name val="Arial"/>
      <family val="2"/>
    </font>
    <font>
      <sz val="14"/>
      <color rgb="FFFF0000"/>
      <name val="Arial"/>
      <family val="2"/>
    </font>
    <font>
      <sz val="14"/>
      <color theme="1"/>
      <name val="Arial"/>
      <family val="2"/>
    </font>
    <font>
      <b/>
      <sz val="14"/>
      <color theme="1"/>
      <name val="Arial"/>
      <family val="2"/>
    </font>
    <font>
      <sz val="11"/>
      <color rgb="FF000000"/>
      <name val="Arial"/>
      <family val="2"/>
    </font>
    <font>
      <sz val="11"/>
      <name val="Arial"/>
      <family val="2"/>
    </font>
    <font>
      <b/>
      <sz val="11"/>
      <name val="Arial"/>
      <family val="2"/>
    </font>
    <font>
      <b/>
      <sz val="12"/>
      <color rgb="FF000000"/>
      <name val="Arial"/>
      <family val="2"/>
    </font>
    <font>
      <sz val="11"/>
      <color rgb="FFFF0000"/>
      <name val="Arial"/>
      <family val="2"/>
    </font>
    <font>
      <sz val="11"/>
      <color rgb="FF000000"/>
      <name val="Calibri"/>
      <family val="2"/>
    </font>
    <font>
      <sz val="11"/>
      <color rgb="FF000000"/>
      <name val="Century Gothic"/>
      <family val="2"/>
    </font>
    <font>
      <b/>
      <sz val="11"/>
      <color rgb="FF000000"/>
      <name val="Century Gothic"/>
      <family val="2"/>
    </font>
    <font>
      <sz val="11"/>
      <name val="Century Gothic"/>
      <family val="2"/>
    </font>
    <font>
      <b/>
      <sz val="11"/>
      <name val="Century Gothic"/>
      <family val="2"/>
    </font>
    <font>
      <sz val="10"/>
      <color rgb="FF000000"/>
      <name val="Century Gothic"/>
      <family val="2"/>
    </font>
    <font>
      <b/>
      <sz val="10"/>
      <name val="Century Gothic"/>
      <family val="2"/>
    </font>
    <font>
      <sz val="11"/>
      <color theme="1"/>
      <name val="Calibri"/>
      <family val="2"/>
    </font>
    <font>
      <b/>
      <sz val="10"/>
      <color rgb="FF000000"/>
      <name val="Century Gothic"/>
      <family val="2"/>
    </font>
    <font>
      <b/>
      <sz val="22"/>
      <color theme="1"/>
      <name val="Arial"/>
      <family val="2"/>
    </font>
    <font>
      <b/>
      <sz val="22"/>
      <color rgb="FF000000"/>
      <name val="Arial"/>
      <family val="2"/>
    </font>
    <font>
      <b/>
      <sz val="9"/>
      <color indexed="81"/>
      <name val="Tahoma"/>
      <family val="2"/>
    </font>
    <font>
      <sz val="9"/>
      <color indexed="81"/>
      <name val="Tahoma"/>
      <family val="2"/>
    </font>
    <font>
      <sz val="11"/>
      <color theme="1"/>
      <name val="Arial"/>
      <family val="2"/>
    </font>
  </fonts>
  <fills count="14">
    <fill>
      <patternFill patternType="none"/>
    </fill>
    <fill>
      <patternFill patternType="gray125"/>
    </fill>
    <fill>
      <patternFill patternType="solid">
        <fgColor theme="0" tint="-0.34998626667073579"/>
        <bgColor indexed="64"/>
      </patternFill>
    </fill>
    <fill>
      <patternFill patternType="solid">
        <fgColor theme="0" tint="-0.34998626667073579"/>
        <bgColor rgb="FFD9D9D9"/>
      </patternFill>
    </fill>
    <fill>
      <patternFill patternType="solid">
        <fgColor rgb="FF92D050"/>
        <bgColor rgb="FFD9D9D9"/>
      </patternFill>
    </fill>
    <fill>
      <patternFill patternType="solid">
        <fgColor rgb="FFD6DCE4"/>
        <bgColor rgb="FFD6DCE4"/>
      </patternFill>
    </fill>
    <fill>
      <patternFill patternType="solid">
        <fgColor rgb="FFCCCCFF"/>
        <bgColor indexed="64"/>
      </patternFill>
    </fill>
    <fill>
      <patternFill patternType="solid">
        <fgColor rgb="FFFF0000"/>
        <bgColor rgb="FFFF0000"/>
      </patternFill>
    </fill>
    <fill>
      <patternFill patternType="solid">
        <fgColor rgb="FFFFFF00"/>
        <bgColor rgb="FFFFFF00"/>
      </patternFill>
    </fill>
    <fill>
      <patternFill patternType="solid">
        <fgColor rgb="FFFFC000"/>
        <bgColor rgb="FFFFC000"/>
      </patternFill>
    </fill>
    <fill>
      <patternFill patternType="solid">
        <fgColor rgb="FF92D050"/>
        <bgColor rgb="FF92D050"/>
      </patternFill>
    </fill>
    <fill>
      <patternFill patternType="solid">
        <fgColor rgb="FFFFFFFF"/>
        <bgColor rgb="FFFFFFFF"/>
      </patternFill>
    </fill>
    <fill>
      <patternFill patternType="solid">
        <fgColor theme="0"/>
        <bgColor rgb="FFD9D9D9"/>
      </patternFill>
    </fill>
    <fill>
      <patternFill patternType="solid">
        <fgColor rgb="FFFF0000"/>
        <bgColor indexed="64"/>
      </patternFill>
    </fill>
  </fills>
  <borders count="4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top style="thin">
        <color auto="1"/>
      </top>
      <bottom/>
      <diagonal/>
    </border>
    <border>
      <left style="thin">
        <color auto="1"/>
      </left>
      <right style="thin">
        <color auto="1"/>
      </right>
      <top/>
      <bottom style="thin">
        <color auto="1"/>
      </bottom>
      <diagonal/>
    </border>
    <border>
      <left/>
      <right/>
      <top style="hair">
        <color auto="1"/>
      </top>
      <bottom/>
      <diagonal/>
    </border>
    <border>
      <left/>
      <right style="hair">
        <color auto="1"/>
      </right>
      <top/>
      <bottom/>
      <diagonal/>
    </border>
    <border>
      <left style="medium">
        <color rgb="FF000000"/>
      </left>
      <right style="thin">
        <color rgb="FF000000"/>
      </right>
      <top style="medium">
        <color rgb="FF000000"/>
      </top>
      <bottom/>
      <diagonal/>
    </border>
    <border>
      <left style="thin">
        <color rgb="FF000000"/>
      </left>
      <right/>
      <top style="medium">
        <color rgb="FF000000"/>
      </top>
      <bottom/>
      <diagonal/>
    </border>
    <border>
      <left/>
      <right/>
      <top style="medium">
        <color rgb="FF000000"/>
      </top>
      <bottom/>
      <diagonal/>
    </border>
    <border>
      <left/>
      <right style="thin">
        <color rgb="FF000000"/>
      </right>
      <top style="medium">
        <color rgb="FF000000"/>
      </top>
      <bottom/>
      <diagonal/>
    </border>
    <border>
      <left style="medium">
        <color indexed="64"/>
      </left>
      <right/>
      <top style="medium">
        <color indexed="64"/>
      </top>
      <bottom/>
      <diagonal/>
    </border>
    <border>
      <left/>
      <right style="medium">
        <color indexed="64"/>
      </right>
      <top style="medium">
        <color indexed="64"/>
      </top>
      <bottom/>
      <diagonal/>
    </border>
    <border>
      <left style="medium">
        <color rgb="FF000000"/>
      </left>
      <right/>
      <top style="medium">
        <color indexed="64"/>
      </top>
      <bottom/>
      <diagonal/>
    </border>
    <border>
      <left/>
      <right/>
      <top style="medium">
        <color indexed="64"/>
      </top>
      <bottom/>
      <diagonal/>
    </border>
    <border>
      <left/>
      <right style="medium">
        <color rgb="FF000000"/>
      </right>
      <top style="medium">
        <color indexed="64"/>
      </top>
      <bottom/>
      <diagonal/>
    </border>
    <border>
      <left style="medium">
        <color rgb="FF000000"/>
      </left>
      <right style="medium">
        <color rgb="FF000000"/>
      </right>
      <top style="medium">
        <color indexed="64"/>
      </top>
      <bottom/>
      <diagonal/>
    </border>
    <border>
      <left style="medium">
        <color indexed="64"/>
      </left>
      <right style="medium">
        <color rgb="FF000000"/>
      </right>
      <top/>
      <bottom style="thin">
        <color indexed="64"/>
      </bottom>
      <diagonal/>
    </border>
    <border>
      <left style="medium">
        <color rgb="FF000000"/>
      </left>
      <right style="medium">
        <color rgb="FF000000"/>
      </right>
      <top/>
      <bottom/>
      <diagonal/>
    </border>
    <border>
      <left style="medium">
        <color rgb="FF000000"/>
      </left>
      <right/>
      <top/>
      <bottom/>
      <diagonal/>
    </border>
    <border>
      <left style="medium">
        <color indexed="64"/>
      </left>
      <right/>
      <top/>
      <bottom/>
      <diagonal/>
    </border>
    <border>
      <left/>
      <right style="medium">
        <color indexed="64"/>
      </right>
      <top/>
      <bottom/>
      <diagonal/>
    </border>
    <border>
      <left/>
      <right style="medium">
        <color rgb="FF000000"/>
      </right>
      <top/>
      <bottom/>
      <diagonal/>
    </border>
    <border>
      <left style="medium">
        <color rgb="FF000000"/>
      </left>
      <right/>
      <top style="medium">
        <color rgb="FF000000"/>
      </top>
      <bottom style="medium">
        <color rgb="FF000000"/>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thin">
        <color auto="1"/>
      </right>
      <top/>
      <bottom style="thin">
        <color auto="1"/>
      </bottom>
      <diagonal/>
    </border>
    <border>
      <left style="thin">
        <color auto="1"/>
      </left>
      <right style="medium">
        <color indexed="64"/>
      </right>
      <top/>
      <bottom style="thin">
        <color auto="1"/>
      </bottom>
      <diagonal/>
    </border>
    <border>
      <left style="thin">
        <color indexed="64"/>
      </left>
      <right style="thin">
        <color indexed="64"/>
      </right>
      <top style="thin">
        <color indexed="64"/>
      </top>
      <bottom style="medium">
        <color indexed="64"/>
      </bottom>
      <diagonal/>
    </border>
    <border>
      <left style="medium">
        <color rgb="FF000000"/>
      </left>
      <right/>
      <top style="medium">
        <color rgb="FF000000"/>
      </top>
      <bottom/>
      <diagonal/>
    </border>
    <border>
      <left style="medium">
        <color rgb="FF000000"/>
      </left>
      <right/>
      <top/>
      <bottom style="thin">
        <color rgb="FF000000"/>
      </bottom>
      <diagonal/>
    </border>
    <border>
      <left style="thin">
        <color auto="1"/>
      </left>
      <right style="thin">
        <color indexed="64"/>
      </right>
      <top style="thin">
        <color auto="1"/>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s>
  <cellStyleXfs count="3">
    <xf numFmtId="0" fontId="0" fillId="0" borderId="0"/>
    <xf numFmtId="0" fontId="1" fillId="0" borderId="0"/>
    <xf numFmtId="0" fontId="15" fillId="0" borderId="0"/>
  </cellStyleXfs>
  <cellXfs count="207">
    <xf numFmtId="0" fontId="0" fillId="0" borderId="0" xfId="0"/>
    <xf numFmtId="0" fontId="1" fillId="0" borderId="0" xfId="1"/>
    <xf numFmtId="0" fontId="6" fillId="0" borderId="0" xfId="1" applyFont="1"/>
    <xf numFmtId="0" fontId="4" fillId="3" borderId="5" xfId="1" applyFont="1" applyFill="1" applyBorder="1" applyAlignment="1">
      <alignment vertical="center" wrapText="1"/>
    </xf>
    <xf numFmtId="0" fontId="10" fillId="0" borderId="0" xfId="1" applyFont="1"/>
    <xf numFmtId="0" fontId="4" fillId="4" borderId="1" xfId="1" applyFont="1" applyFill="1" applyBorder="1" applyAlignment="1">
      <alignment vertical="center"/>
    </xf>
    <xf numFmtId="0" fontId="10" fillId="0" borderId="1" xfId="1" applyFont="1" applyBorder="1" applyAlignment="1">
      <alignment horizontal="left" vertical="center" wrapText="1"/>
    </xf>
    <xf numFmtId="0" fontId="10" fillId="0" borderId="6" xfId="1" applyFont="1" applyBorder="1" applyAlignment="1">
      <alignment horizontal="center" vertical="center"/>
    </xf>
    <xf numFmtId="0" fontId="10" fillId="0" borderId="1" xfId="1" applyFont="1" applyBorder="1" applyAlignment="1">
      <alignment horizontal="justify" vertical="top" wrapText="1"/>
    </xf>
    <xf numFmtId="0" fontId="10" fillId="0" borderId="1" xfId="1" applyFont="1" applyBorder="1" applyAlignment="1">
      <alignment horizontal="center" vertical="center" wrapText="1"/>
    </xf>
    <xf numFmtId="14" fontId="10" fillId="0" borderId="6" xfId="1" applyNumberFormat="1" applyFont="1" applyBorder="1" applyAlignment="1">
      <alignment horizontal="center" vertical="center" wrapText="1"/>
    </xf>
    <xf numFmtId="0" fontId="10" fillId="0" borderId="1" xfId="1" applyFont="1" applyBorder="1"/>
    <xf numFmtId="0" fontId="10" fillId="0" borderId="1" xfId="1" applyFont="1" applyBorder="1" applyAlignment="1">
      <alignment horizontal="justify" vertical="top"/>
    </xf>
    <xf numFmtId="0" fontId="4" fillId="4" borderId="6" xfId="1" applyFont="1" applyFill="1" applyBorder="1" applyAlignment="1">
      <alignment vertical="center"/>
    </xf>
    <xf numFmtId="0" fontId="4" fillId="4" borderId="6" xfId="1" applyFont="1" applyFill="1" applyBorder="1" applyAlignment="1">
      <alignment horizontal="justify" vertical="top"/>
    </xf>
    <xf numFmtId="0" fontId="10" fillId="0" borderId="6" xfId="1" applyFont="1" applyBorder="1" applyAlignment="1">
      <alignment horizontal="justify" vertical="top" wrapText="1"/>
    </xf>
    <xf numFmtId="14" fontId="10" fillId="0" borderId="1" xfId="1" applyNumberFormat="1" applyFont="1" applyBorder="1" applyAlignment="1">
      <alignment horizontal="center" vertical="center" wrapText="1"/>
    </xf>
    <xf numFmtId="0" fontId="10" fillId="0" borderId="1" xfId="1" applyFont="1" applyBorder="1" applyAlignment="1">
      <alignment horizontal="left" vertical="top" wrapText="1"/>
    </xf>
    <xf numFmtId="14" fontId="3" fillId="0" borderId="1" xfId="1" applyNumberFormat="1" applyFont="1" applyBorder="1" applyAlignment="1">
      <alignment horizontal="center" vertical="center" wrapText="1"/>
    </xf>
    <xf numFmtId="0" fontId="10" fillId="0" borderId="1" xfId="1" applyFont="1" applyBorder="1" applyAlignment="1">
      <alignment vertical="top" wrapText="1"/>
    </xf>
    <xf numFmtId="0" fontId="10" fillId="0" borderId="1" xfId="1" applyFont="1" applyBorder="1" applyAlignment="1">
      <alignment horizontal="center" vertical="center"/>
    </xf>
    <xf numFmtId="0" fontId="4" fillId="4" borderId="1" xfId="1" applyFont="1" applyFill="1" applyBorder="1" applyAlignment="1">
      <alignment horizontal="justify" vertical="top"/>
    </xf>
    <xf numFmtId="0" fontId="4" fillId="4" borderId="3" xfId="1" applyFont="1" applyFill="1" applyBorder="1" applyAlignment="1">
      <alignment vertical="center"/>
    </xf>
    <xf numFmtId="0" fontId="4" fillId="4" borderId="3" xfId="1" applyFont="1" applyFill="1" applyBorder="1" applyAlignment="1">
      <alignment horizontal="justify" vertical="top"/>
    </xf>
    <xf numFmtId="0" fontId="10" fillId="0" borderId="2" xfId="1" applyFont="1" applyBorder="1" applyAlignment="1">
      <alignment horizontal="left" vertical="center" wrapText="1"/>
    </xf>
    <xf numFmtId="0" fontId="11" fillId="0" borderId="1" xfId="1" applyFont="1" applyBorder="1" applyAlignment="1">
      <alignment horizontal="center" vertical="center" wrapText="1"/>
    </xf>
    <xf numFmtId="0" fontId="11" fillId="0" borderId="1" xfId="1" applyFont="1" applyBorder="1" applyAlignment="1">
      <alignment horizontal="justify" vertical="top" wrapText="1"/>
    </xf>
    <xf numFmtId="0" fontId="10" fillId="0" borderId="1" xfId="1" applyFont="1" applyBorder="1" applyAlignment="1">
      <alignment vertical="center" wrapText="1"/>
    </xf>
    <xf numFmtId="0" fontId="10" fillId="0" borderId="6" xfId="1" applyFont="1" applyBorder="1" applyAlignment="1">
      <alignment horizontal="center" vertical="center" wrapText="1"/>
    </xf>
    <xf numFmtId="0" fontId="10" fillId="0" borderId="0" xfId="1" applyFont="1" applyAlignment="1">
      <alignment horizontal="center" vertical="center"/>
    </xf>
    <xf numFmtId="1" fontId="10" fillId="0" borderId="0" xfId="1" applyNumberFormat="1" applyFont="1"/>
    <xf numFmtId="0" fontId="3" fillId="0" borderId="0" xfId="1" applyFont="1"/>
    <xf numFmtId="1" fontId="10" fillId="0" borderId="0" xfId="1" applyNumberFormat="1" applyFont="1" applyAlignment="1">
      <alignment horizontal="center" vertical="center"/>
    </xf>
    <xf numFmtId="0" fontId="13" fillId="0" borderId="7" xfId="1" applyFont="1" applyBorder="1" applyAlignment="1">
      <alignment horizontal="center" vertical="center" wrapText="1"/>
    </xf>
    <xf numFmtId="0" fontId="13" fillId="0" borderId="8" xfId="1" applyFont="1" applyBorder="1" applyAlignment="1">
      <alignment horizontal="center" vertical="center" wrapText="1"/>
    </xf>
    <xf numFmtId="0" fontId="13" fillId="0" borderId="0" xfId="1" applyFont="1" applyAlignment="1">
      <alignment horizontal="center" vertical="center" wrapText="1"/>
    </xf>
    <xf numFmtId="0" fontId="13" fillId="0" borderId="0" xfId="1" applyFont="1" applyAlignment="1">
      <alignment vertical="center" wrapText="1"/>
    </xf>
    <xf numFmtId="0" fontId="13" fillId="0" borderId="0" xfId="1" applyFont="1" applyAlignment="1">
      <alignment horizontal="justify" vertical="center" wrapText="1"/>
    </xf>
    <xf numFmtId="0" fontId="13" fillId="0" borderId="8" xfId="1" applyFont="1" applyBorder="1" applyAlignment="1">
      <alignment vertical="center" wrapText="1"/>
    </xf>
    <xf numFmtId="0" fontId="10" fillId="2" borderId="0" xfId="1" applyFont="1" applyFill="1"/>
    <xf numFmtId="0" fontId="16" fillId="0" borderId="0" xfId="2" applyFont="1"/>
    <xf numFmtId="0" fontId="16" fillId="0" borderId="0" xfId="2" applyFont="1" applyAlignment="1">
      <alignment horizontal="center"/>
    </xf>
    <xf numFmtId="0" fontId="17" fillId="5" borderId="9" xfId="2" applyFont="1" applyFill="1" applyBorder="1" applyAlignment="1">
      <alignment horizontal="center"/>
    </xf>
    <xf numFmtId="0" fontId="18" fillId="6" borderId="11" xfId="2" applyFont="1" applyFill="1" applyBorder="1"/>
    <xf numFmtId="0" fontId="20" fillId="7" borderId="20" xfId="2" applyFont="1" applyFill="1" applyBorder="1" applyAlignment="1">
      <alignment horizontal="center" vertical="center"/>
    </xf>
    <xf numFmtId="0" fontId="20" fillId="8" borderId="20" xfId="2" applyFont="1" applyFill="1" applyBorder="1" applyAlignment="1">
      <alignment horizontal="center" vertical="center"/>
    </xf>
    <xf numFmtId="0" fontId="20" fillId="9" borderId="20" xfId="2" applyFont="1" applyFill="1" applyBorder="1" applyAlignment="1">
      <alignment horizontal="center" vertical="center"/>
    </xf>
    <xf numFmtId="0" fontId="20" fillId="10" borderId="0" xfId="2" applyFont="1" applyFill="1" applyAlignment="1">
      <alignment horizontal="center" vertical="center"/>
    </xf>
    <xf numFmtId="0" fontId="21" fillId="5" borderId="21" xfId="2" applyFont="1" applyFill="1" applyBorder="1" applyAlignment="1">
      <alignment horizontal="center" vertical="center"/>
    </xf>
    <xf numFmtId="0" fontId="22" fillId="0" borderId="1" xfId="0" applyFont="1" applyBorder="1" applyAlignment="1">
      <alignment vertical="center" wrapText="1"/>
    </xf>
    <xf numFmtId="0" fontId="16" fillId="0" borderId="1" xfId="2" applyFont="1" applyBorder="1" applyAlignment="1">
      <alignment horizontal="center" vertical="center"/>
    </xf>
    <xf numFmtId="0" fontId="23" fillId="11" borderId="1" xfId="2" applyFont="1" applyFill="1" applyBorder="1" applyAlignment="1">
      <alignment horizontal="center" vertical="center"/>
    </xf>
    <xf numFmtId="9" fontId="16" fillId="0" borderId="1" xfId="2" applyNumberFormat="1" applyFont="1" applyBorder="1" applyAlignment="1">
      <alignment vertical="center"/>
    </xf>
    <xf numFmtId="0" fontId="16" fillId="0" borderId="1" xfId="2" applyFont="1" applyBorder="1" applyAlignment="1">
      <alignment vertical="center"/>
    </xf>
    <xf numFmtId="14" fontId="16" fillId="0" borderId="1" xfId="2" applyNumberFormat="1" applyFont="1" applyBorder="1" applyAlignment="1">
      <alignment vertical="center" wrapText="1"/>
    </xf>
    <xf numFmtId="1" fontId="20" fillId="11" borderId="1" xfId="2" applyNumberFormat="1" applyFont="1" applyFill="1" applyBorder="1" applyAlignment="1">
      <alignment horizontal="center" vertical="center"/>
    </xf>
    <xf numFmtId="9" fontId="20" fillId="11" borderId="1" xfId="2" applyNumberFormat="1" applyFont="1" applyFill="1" applyBorder="1" applyAlignment="1">
      <alignment horizontal="center" vertical="center"/>
    </xf>
    <xf numFmtId="9" fontId="16" fillId="0" borderId="1" xfId="2" applyNumberFormat="1" applyFont="1" applyBorder="1"/>
    <xf numFmtId="14" fontId="16" fillId="0" borderId="1" xfId="2" applyNumberFormat="1" applyFont="1" applyBorder="1" applyAlignment="1">
      <alignment vertical="center"/>
    </xf>
    <xf numFmtId="0" fontId="13" fillId="3" borderId="5" xfId="1" applyFont="1" applyFill="1" applyBorder="1" applyAlignment="1">
      <alignment vertical="center" wrapText="1"/>
    </xf>
    <xf numFmtId="0" fontId="17" fillId="0" borderId="25" xfId="2" applyFont="1" applyBorder="1"/>
    <xf numFmtId="0" fontId="3" fillId="0" borderId="29" xfId="2" applyFont="1" applyBorder="1" applyAlignment="1">
      <alignment horizontal="center" vertical="center" wrapText="1"/>
    </xf>
    <xf numFmtId="0" fontId="17" fillId="0" borderId="29" xfId="2" applyFont="1" applyBorder="1" applyAlignment="1">
      <alignment horizontal="center" vertical="center" wrapText="1"/>
    </xf>
    <xf numFmtId="9" fontId="16" fillId="0" borderId="1" xfId="2" applyNumberFormat="1" applyFont="1" applyFill="1" applyBorder="1" applyAlignment="1">
      <alignment horizontal="center" vertical="center"/>
    </xf>
    <xf numFmtId="0" fontId="16" fillId="0" borderId="1" xfId="2" applyFont="1" applyFill="1" applyBorder="1" applyAlignment="1">
      <alignment wrapText="1"/>
    </xf>
    <xf numFmtId="14" fontId="16" fillId="13" borderId="1" xfId="2" applyNumberFormat="1" applyFont="1" applyFill="1" applyBorder="1" applyAlignment="1">
      <alignment vertical="center"/>
    </xf>
    <xf numFmtId="14" fontId="16" fillId="0" borderId="1" xfId="2" applyNumberFormat="1" applyFont="1" applyFill="1" applyBorder="1" applyAlignment="1">
      <alignment vertical="center"/>
    </xf>
    <xf numFmtId="0" fontId="23" fillId="11" borderId="1" xfId="2" applyFont="1" applyFill="1" applyBorder="1" applyAlignment="1">
      <alignment horizontal="center"/>
    </xf>
    <xf numFmtId="14" fontId="16" fillId="0" borderId="1" xfId="2" applyNumberFormat="1" applyFont="1" applyBorder="1"/>
    <xf numFmtId="1" fontId="20" fillId="11" borderId="1" xfId="2" applyNumberFormat="1" applyFont="1" applyFill="1" applyBorder="1" applyAlignment="1">
      <alignment horizontal="center"/>
    </xf>
    <xf numFmtId="9" fontId="20" fillId="11" borderId="1" xfId="2" applyNumberFormat="1" applyFont="1" applyFill="1" applyBorder="1" applyAlignment="1">
      <alignment horizontal="center"/>
    </xf>
    <xf numFmtId="0" fontId="16" fillId="0" borderId="1" xfId="2" applyFont="1" applyFill="1" applyBorder="1" applyAlignment="1">
      <alignment vertical="center"/>
    </xf>
    <xf numFmtId="14" fontId="16" fillId="0" borderId="1" xfId="2" applyNumberFormat="1" applyFont="1" applyFill="1" applyBorder="1"/>
    <xf numFmtId="0" fontId="16" fillId="0" borderId="1" xfId="2" applyFont="1" applyBorder="1"/>
    <xf numFmtId="0" fontId="16" fillId="13" borderId="1" xfId="2" applyFont="1" applyFill="1" applyBorder="1" applyAlignment="1">
      <alignment horizontal="center" vertical="center"/>
    </xf>
    <xf numFmtId="1" fontId="10" fillId="0" borderId="6" xfId="1" applyNumberFormat="1" applyFont="1" applyBorder="1" applyAlignment="1">
      <alignment horizontal="center" vertical="center"/>
    </xf>
    <xf numFmtId="14" fontId="10" fillId="0" borderId="6" xfId="1" applyNumberFormat="1" applyFont="1" applyFill="1" applyBorder="1" applyAlignment="1">
      <alignment horizontal="center" vertical="center" wrapText="1"/>
    </xf>
    <xf numFmtId="14" fontId="10" fillId="0" borderId="1" xfId="1" applyNumberFormat="1" applyFont="1" applyFill="1" applyBorder="1" applyAlignment="1">
      <alignment horizontal="center" vertical="center" wrapText="1"/>
    </xf>
    <xf numFmtId="14" fontId="3" fillId="0" borderId="1" xfId="1" applyNumberFormat="1" applyFont="1" applyFill="1" applyBorder="1" applyAlignment="1">
      <alignment horizontal="center" vertical="center" wrapText="1"/>
    </xf>
    <xf numFmtId="1" fontId="10" fillId="0" borderId="1" xfId="1" applyNumberFormat="1" applyFont="1" applyBorder="1" applyAlignment="1">
      <alignment horizontal="center" vertical="center"/>
    </xf>
    <xf numFmtId="0" fontId="10" fillId="0" borderId="1" xfId="1" applyFont="1" applyFill="1" applyBorder="1" applyAlignment="1">
      <alignment horizontal="left" vertical="center" wrapText="1"/>
    </xf>
    <xf numFmtId="0" fontId="10" fillId="0" borderId="1" xfId="1" applyFont="1" applyFill="1" applyBorder="1" applyAlignment="1">
      <alignment horizontal="center" vertical="center"/>
    </xf>
    <xf numFmtId="0" fontId="10" fillId="0" borderId="1" xfId="1" applyFont="1" applyFill="1" applyBorder="1" applyAlignment="1">
      <alignment horizontal="center" vertical="center" wrapText="1"/>
    </xf>
    <xf numFmtId="0" fontId="4" fillId="4" borderId="2" xfId="1" applyFont="1" applyFill="1" applyBorder="1" applyAlignment="1">
      <alignment horizontal="left" vertical="center"/>
    </xf>
    <xf numFmtId="0" fontId="10" fillId="0" borderId="1" xfId="1" applyFont="1" applyFill="1" applyBorder="1"/>
    <xf numFmtId="0" fontId="10" fillId="0" borderId="2" xfId="1" applyFont="1" applyBorder="1" applyAlignment="1">
      <alignment horizontal="justify" vertical="top" wrapText="1"/>
    </xf>
    <xf numFmtId="0" fontId="10" fillId="0" borderId="0" xfId="1" applyFont="1" applyFill="1" applyAlignment="1">
      <alignment horizontal="justify" wrapText="1"/>
    </xf>
    <xf numFmtId="0" fontId="10" fillId="0" borderId="2" xfId="1" applyFont="1" applyBorder="1" applyAlignment="1">
      <alignment horizontal="left" vertical="top" wrapText="1"/>
    </xf>
    <xf numFmtId="0" fontId="11" fillId="0" borderId="1" xfId="1" applyFont="1" applyFill="1" applyBorder="1" applyAlignment="1">
      <alignment horizontal="center" vertical="center"/>
    </xf>
    <xf numFmtId="0" fontId="10" fillId="0" borderId="1" xfId="1" applyFont="1" applyFill="1" applyBorder="1" applyAlignment="1">
      <alignment vertical="top" wrapText="1"/>
    </xf>
    <xf numFmtId="14" fontId="12" fillId="0" borderId="1" xfId="1" applyNumberFormat="1" applyFont="1" applyFill="1" applyBorder="1" applyAlignment="1">
      <alignment horizontal="center" vertical="center" wrapText="1"/>
    </xf>
    <xf numFmtId="14" fontId="3" fillId="0" borderId="1" xfId="1" applyNumberFormat="1" applyFont="1" applyFill="1" applyBorder="1" applyAlignment="1">
      <alignment horizontal="center" vertical="center"/>
    </xf>
    <xf numFmtId="14" fontId="12" fillId="0" borderId="1" xfId="1" applyNumberFormat="1" applyFont="1" applyFill="1" applyBorder="1" applyAlignment="1">
      <alignment horizontal="center" vertical="center"/>
    </xf>
    <xf numFmtId="14" fontId="10" fillId="0" borderId="1" xfId="1" applyNumberFormat="1" applyFont="1" applyFill="1" applyBorder="1" applyAlignment="1">
      <alignment horizontal="center" vertical="center"/>
    </xf>
    <xf numFmtId="0" fontId="28" fillId="0" borderId="1" xfId="1" applyFont="1" applyBorder="1" applyAlignment="1">
      <alignment horizontal="justify" vertical="top" wrapText="1"/>
    </xf>
    <xf numFmtId="14" fontId="11" fillId="0" borderId="1" xfId="1" applyNumberFormat="1" applyFont="1" applyFill="1" applyBorder="1" applyAlignment="1">
      <alignment horizontal="center" vertical="center" wrapText="1"/>
    </xf>
    <xf numFmtId="49" fontId="10" fillId="0" borderId="1" xfId="1" applyNumberFormat="1" applyFont="1" applyBorder="1" applyAlignment="1">
      <alignment horizontal="justify" vertical="top" wrapText="1"/>
    </xf>
    <xf numFmtId="14" fontId="3" fillId="0" borderId="6" xfId="1" applyNumberFormat="1" applyFont="1" applyFill="1" applyBorder="1" applyAlignment="1">
      <alignment horizontal="center" vertical="center" wrapText="1"/>
    </xf>
    <xf numFmtId="0" fontId="10" fillId="0" borderId="6" xfId="1" applyFont="1" applyFill="1" applyBorder="1" applyAlignment="1">
      <alignment horizontal="center" vertical="center" wrapText="1"/>
    </xf>
    <xf numFmtId="14" fontId="11" fillId="0" borderId="6" xfId="1" applyNumberFormat="1" applyFont="1" applyFill="1" applyBorder="1" applyAlignment="1">
      <alignment horizontal="center" vertical="center" wrapText="1"/>
    </xf>
    <xf numFmtId="14" fontId="12" fillId="0" borderId="6" xfId="1" applyNumberFormat="1" applyFont="1" applyBorder="1" applyAlignment="1">
      <alignment horizontal="center" vertical="center" wrapText="1"/>
    </xf>
    <xf numFmtId="14" fontId="11" fillId="0" borderId="6" xfId="1" applyNumberFormat="1" applyFont="1" applyBorder="1" applyAlignment="1">
      <alignment horizontal="center" vertical="center" wrapText="1"/>
    </xf>
    <xf numFmtId="0" fontId="4" fillId="12" borderId="30" xfId="1" applyFont="1" applyFill="1" applyBorder="1" applyAlignment="1">
      <alignment vertical="center"/>
    </xf>
    <xf numFmtId="14" fontId="10" fillId="0" borderId="38" xfId="1" applyNumberFormat="1" applyFont="1" applyBorder="1" applyAlignment="1">
      <alignment horizontal="justify" vertical="top"/>
    </xf>
    <xf numFmtId="1" fontId="10" fillId="0" borderId="0" xfId="1" applyNumberFormat="1" applyFont="1" applyBorder="1" applyAlignment="1">
      <alignment horizontal="center" vertical="center"/>
    </xf>
    <xf numFmtId="0" fontId="10" fillId="0" borderId="0" xfId="1" applyFont="1" applyBorder="1" applyAlignment="1">
      <alignment horizontal="left" vertical="center" wrapText="1"/>
    </xf>
    <xf numFmtId="0" fontId="10" fillId="0" borderId="0" xfId="1" applyFont="1" applyBorder="1" applyAlignment="1">
      <alignment horizontal="center" vertical="center" wrapText="1"/>
    </xf>
    <xf numFmtId="0" fontId="10" fillId="0" borderId="0" xfId="1" applyFont="1" applyBorder="1" applyAlignment="1">
      <alignment horizontal="justify" vertical="top" wrapText="1"/>
    </xf>
    <xf numFmtId="0" fontId="10" fillId="0" borderId="0" xfId="1" applyFont="1" applyBorder="1" applyAlignment="1">
      <alignment horizontal="center" vertical="center"/>
    </xf>
    <xf numFmtId="14" fontId="11" fillId="0" borderId="0" xfId="1" applyNumberFormat="1" applyFont="1" applyFill="1" applyBorder="1" applyAlignment="1">
      <alignment horizontal="center" vertical="center" wrapText="1"/>
    </xf>
    <xf numFmtId="14" fontId="12" fillId="0" borderId="0" xfId="1" applyNumberFormat="1" applyFont="1" applyBorder="1" applyAlignment="1">
      <alignment horizontal="center" vertical="center" wrapText="1"/>
    </xf>
    <xf numFmtId="14" fontId="10" fillId="0" borderId="0" xfId="1" applyNumberFormat="1" applyFont="1" applyBorder="1" applyAlignment="1">
      <alignment horizontal="center" vertical="center" wrapText="1"/>
    </xf>
    <xf numFmtId="14" fontId="10" fillId="0" borderId="0" xfId="1" applyNumberFormat="1" applyFont="1" applyFill="1" applyBorder="1" applyAlignment="1">
      <alignment horizontal="center" vertical="center" wrapText="1"/>
    </xf>
    <xf numFmtId="14" fontId="11" fillId="0" borderId="0" xfId="1" applyNumberFormat="1" applyFont="1" applyBorder="1" applyAlignment="1">
      <alignment horizontal="center" vertical="center" wrapText="1"/>
    </xf>
    <xf numFmtId="0" fontId="13" fillId="3" borderId="41" xfId="1" applyFont="1" applyFill="1" applyBorder="1" applyAlignment="1">
      <alignment vertical="center" wrapText="1"/>
    </xf>
    <xf numFmtId="0" fontId="4" fillId="4" borderId="4" xfId="1" applyFont="1" applyFill="1" applyBorder="1" applyAlignment="1">
      <alignment vertical="center"/>
    </xf>
    <xf numFmtId="0" fontId="4" fillId="12" borderId="42" xfId="1" applyFont="1" applyFill="1" applyBorder="1" applyAlignment="1">
      <alignment vertical="center"/>
    </xf>
    <xf numFmtId="14" fontId="10" fillId="0" borderId="43" xfId="1" applyNumberFormat="1" applyFont="1" applyBorder="1" applyAlignment="1">
      <alignment horizontal="center"/>
    </xf>
    <xf numFmtId="0" fontId="19" fillId="5" borderId="18" xfId="2" applyFont="1" applyFill="1" applyBorder="1" applyAlignment="1">
      <alignment horizontal="center" vertical="center" wrapText="1"/>
    </xf>
    <xf numFmtId="0" fontId="18" fillId="0" borderId="20" xfId="2" applyFont="1" applyBorder="1"/>
    <xf numFmtId="0" fontId="19" fillId="5" borderId="15" xfId="2" applyFont="1" applyFill="1" applyBorder="1" applyAlignment="1">
      <alignment horizontal="center" vertical="center" wrapText="1"/>
    </xf>
    <xf numFmtId="0" fontId="18" fillId="0" borderId="21" xfId="2" applyFont="1" applyBorder="1"/>
    <xf numFmtId="0" fontId="19" fillId="5" borderId="13" xfId="2" applyFont="1" applyFill="1" applyBorder="1" applyAlignment="1">
      <alignment horizontal="center" vertical="center" wrapText="1"/>
    </xf>
    <xf numFmtId="0" fontId="19" fillId="5" borderId="14" xfId="2" applyFont="1" applyFill="1" applyBorder="1" applyAlignment="1">
      <alignment horizontal="center" vertical="center" wrapText="1"/>
    </xf>
    <xf numFmtId="0" fontId="19" fillId="5" borderId="22" xfId="2" applyFont="1" applyFill="1" applyBorder="1" applyAlignment="1">
      <alignment horizontal="center" vertical="center" wrapText="1"/>
    </xf>
    <xf numFmtId="0" fontId="19" fillId="5" borderId="23" xfId="2" applyFont="1" applyFill="1" applyBorder="1" applyAlignment="1">
      <alignment horizontal="center" vertical="center" wrapText="1"/>
    </xf>
    <xf numFmtId="0" fontId="19" fillId="5" borderId="19" xfId="2" applyFont="1" applyFill="1" applyBorder="1" applyAlignment="1">
      <alignment horizontal="center" vertical="center" wrapText="1"/>
    </xf>
    <xf numFmtId="0" fontId="19" fillId="5" borderId="26" xfId="2" applyFont="1" applyFill="1" applyBorder="1" applyAlignment="1">
      <alignment horizontal="center" vertical="center" wrapText="1"/>
    </xf>
    <xf numFmtId="0" fontId="18" fillId="0" borderId="28" xfId="2" applyFont="1" applyBorder="1"/>
    <xf numFmtId="0" fontId="18" fillId="0" borderId="27" xfId="2" applyFont="1" applyBorder="1"/>
    <xf numFmtId="0" fontId="19" fillId="5" borderId="16" xfId="2" applyFont="1" applyFill="1" applyBorder="1" applyAlignment="1">
      <alignment horizontal="center" vertical="center" wrapText="1"/>
    </xf>
    <xf numFmtId="0" fontId="18" fillId="0" borderId="16" xfId="2" applyFont="1" applyBorder="1"/>
    <xf numFmtId="0" fontId="18" fillId="0" borderId="0" xfId="2" applyFont="1"/>
    <xf numFmtId="0" fontId="19" fillId="5" borderId="0" xfId="2" applyFont="1" applyFill="1" applyAlignment="1">
      <alignment horizontal="center" vertical="center" wrapText="1"/>
    </xf>
    <xf numFmtId="0" fontId="18" fillId="0" borderId="17" xfId="2" applyFont="1" applyBorder="1"/>
    <xf numFmtId="0" fontId="18" fillId="0" borderId="24" xfId="2" applyFont="1" applyBorder="1"/>
    <xf numFmtId="0" fontId="17" fillId="5" borderId="13" xfId="2" applyFont="1" applyFill="1" applyBorder="1" applyAlignment="1">
      <alignment horizontal="center" vertical="center"/>
    </xf>
    <xf numFmtId="0" fontId="17" fillId="5" borderId="14" xfId="2" applyFont="1" applyFill="1" applyBorder="1" applyAlignment="1">
      <alignment horizontal="center" vertical="center"/>
    </xf>
    <xf numFmtId="0" fontId="16" fillId="0" borderId="39" xfId="2" applyFont="1" applyBorder="1" applyAlignment="1">
      <alignment horizontal="center" vertical="center"/>
    </xf>
    <xf numFmtId="0" fontId="18" fillId="0" borderId="40" xfId="2" applyFont="1" applyBorder="1"/>
    <xf numFmtId="14" fontId="16" fillId="0" borderId="30" xfId="2" applyNumberFormat="1" applyFont="1" applyBorder="1" applyAlignment="1">
      <alignment horizontal="center"/>
    </xf>
    <xf numFmtId="14" fontId="16" fillId="0" borderId="31" xfId="2" applyNumberFormat="1" applyFont="1" applyBorder="1" applyAlignment="1">
      <alignment horizontal="center"/>
    </xf>
    <xf numFmtId="0" fontId="17" fillId="5" borderId="10" xfId="2" applyFont="1" applyFill="1" applyBorder="1" applyAlignment="1">
      <alignment horizontal="center" vertical="center"/>
    </xf>
    <xf numFmtId="0" fontId="17" fillId="5" borderId="11" xfId="2" applyFont="1" applyFill="1" applyBorder="1" applyAlignment="1">
      <alignment horizontal="center" vertical="center"/>
    </xf>
    <xf numFmtId="0" fontId="17" fillId="5" borderId="10" xfId="2" applyFont="1" applyFill="1" applyBorder="1" applyAlignment="1">
      <alignment horizontal="center"/>
    </xf>
    <xf numFmtId="0" fontId="18" fillId="0" borderId="12" xfId="2" applyFont="1" applyBorder="1"/>
    <xf numFmtId="0" fontId="18" fillId="0" borderId="11" xfId="2" applyFont="1" applyBorder="1"/>
    <xf numFmtId="0" fontId="17" fillId="0" borderId="33" xfId="2" applyFont="1" applyBorder="1" applyAlignment="1">
      <alignment horizontal="center" vertical="center" wrapText="1"/>
    </xf>
    <xf numFmtId="0" fontId="17" fillId="0" borderId="34" xfId="2" applyFont="1" applyBorder="1" applyAlignment="1">
      <alignment horizontal="center" vertical="center" wrapText="1"/>
    </xf>
    <xf numFmtId="0" fontId="25" fillId="0" borderId="13" xfId="2" applyFont="1" applyBorder="1" applyAlignment="1">
      <alignment horizontal="center" vertical="center"/>
    </xf>
    <xf numFmtId="0" fontId="25" fillId="0" borderId="16" xfId="2" applyFont="1" applyBorder="1" applyAlignment="1">
      <alignment horizontal="center" vertical="center"/>
    </xf>
    <xf numFmtId="0" fontId="25" fillId="0" borderId="14" xfId="2" applyFont="1" applyBorder="1" applyAlignment="1">
      <alignment horizontal="center" vertical="center"/>
    </xf>
    <xf numFmtId="0" fontId="25" fillId="0" borderId="30" xfId="2" applyFont="1" applyBorder="1" applyAlignment="1">
      <alignment horizontal="center" vertical="center"/>
    </xf>
    <xf numFmtId="0" fontId="25" fillId="0" borderId="32" xfId="2" applyFont="1" applyBorder="1" applyAlignment="1">
      <alignment horizontal="center" vertical="center"/>
    </xf>
    <xf numFmtId="0" fontId="25" fillId="0" borderId="31" xfId="2" applyFont="1" applyBorder="1" applyAlignment="1">
      <alignment horizontal="center" vertical="center"/>
    </xf>
    <xf numFmtId="0" fontId="25" fillId="0" borderId="22" xfId="2" applyFont="1" applyBorder="1" applyAlignment="1">
      <alignment horizontal="center" vertical="center"/>
    </xf>
    <xf numFmtId="0" fontId="25" fillId="0" borderId="0" xfId="2" applyFont="1" applyAlignment="1">
      <alignment horizontal="center" vertical="center"/>
    </xf>
    <xf numFmtId="0" fontId="25" fillId="0" borderId="23" xfId="2" applyFont="1" applyBorder="1" applyAlignment="1">
      <alignment horizontal="center" vertical="center"/>
    </xf>
    <xf numFmtId="0" fontId="14" fillId="0" borderId="0" xfId="1" applyFont="1" applyAlignment="1">
      <alignment horizontal="left" vertical="top" wrapText="1"/>
    </xf>
    <xf numFmtId="0" fontId="14" fillId="0" borderId="0" xfId="1" applyFont="1" applyAlignment="1">
      <alignment horizontal="left" vertical="top"/>
    </xf>
    <xf numFmtId="0" fontId="4" fillId="4" borderId="2" xfId="1" applyFont="1" applyFill="1" applyBorder="1" applyAlignment="1">
      <alignment horizontal="center" vertical="center"/>
    </xf>
    <xf numFmtId="0" fontId="4" fillId="4" borderId="4" xfId="1" applyFont="1" applyFill="1" applyBorder="1" applyAlignment="1">
      <alignment horizontal="center" vertical="center"/>
    </xf>
    <xf numFmtId="0" fontId="4" fillId="4" borderId="3" xfId="1" applyFont="1" applyFill="1" applyBorder="1" applyAlignment="1">
      <alignment horizontal="center" vertical="center"/>
    </xf>
    <xf numFmtId="0" fontId="4" fillId="12" borderId="22" xfId="1" applyFont="1" applyFill="1" applyBorder="1" applyAlignment="1">
      <alignment horizontal="center" vertical="center"/>
    </xf>
    <xf numFmtId="0" fontId="4" fillId="12" borderId="0" xfId="1" applyFont="1" applyFill="1" applyBorder="1" applyAlignment="1">
      <alignment horizontal="center" vertical="center"/>
    </xf>
    <xf numFmtId="0" fontId="5" fillId="0" borderId="1" xfId="1" applyFont="1" applyBorder="1" applyAlignment="1">
      <alignment horizontal="justify" vertical="center" wrapText="1"/>
    </xf>
    <xf numFmtId="0" fontId="4" fillId="2" borderId="1" xfId="1" applyFont="1" applyFill="1" applyBorder="1" applyAlignment="1">
      <alignment horizontal="left" vertical="center"/>
    </xf>
    <xf numFmtId="0" fontId="6" fillId="0" borderId="1" xfId="1" applyFont="1" applyBorder="1" applyAlignment="1">
      <alignment horizontal="justify" vertical="center" wrapText="1"/>
    </xf>
    <xf numFmtId="0" fontId="6" fillId="0" borderId="1" xfId="1" applyFont="1" applyBorder="1" applyAlignment="1">
      <alignment horizontal="justify" vertical="center"/>
    </xf>
    <xf numFmtId="0" fontId="8" fillId="0" borderId="1" xfId="1" applyFont="1" applyBorder="1" applyAlignment="1">
      <alignment horizontal="justify" vertical="center" wrapText="1"/>
    </xf>
    <xf numFmtId="0" fontId="9" fillId="2" borderId="1" xfId="1" applyFont="1" applyFill="1" applyBorder="1" applyAlignment="1">
      <alignment horizontal="left" vertical="center" wrapText="1"/>
    </xf>
    <xf numFmtId="0" fontId="9" fillId="2" borderId="1" xfId="1" applyFont="1" applyFill="1" applyBorder="1" applyAlignment="1">
      <alignment horizontal="left" vertical="center"/>
    </xf>
    <xf numFmtId="0" fontId="8" fillId="0" borderId="1" xfId="1" applyFont="1" applyBorder="1" applyAlignment="1">
      <alignment horizontal="justify" vertical="center"/>
    </xf>
    <xf numFmtId="0" fontId="2" fillId="0" borderId="36" xfId="1" applyFont="1" applyBorder="1" applyAlignment="1">
      <alignment horizontal="center" vertical="center" wrapText="1"/>
    </xf>
    <xf numFmtId="0" fontId="2" fillId="0" borderId="6" xfId="1" applyFont="1" applyBorder="1" applyAlignment="1">
      <alignment horizontal="center" vertical="center" wrapText="1"/>
    </xf>
    <xf numFmtId="0" fontId="2" fillId="0" borderId="37" xfId="1" applyFont="1" applyBorder="1" applyAlignment="1">
      <alignment horizontal="center" vertical="center" wrapText="1"/>
    </xf>
    <xf numFmtId="0" fontId="4" fillId="2" borderId="1" xfId="1" applyFont="1" applyFill="1" applyBorder="1" applyAlignment="1">
      <alignment horizontal="left" vertical="center" wrapText="1"/>
    </xf>
    <xf numFmtId="0" fontId="1" fillId="0" borderId="33" xfId="1" applyBorder="1" applyAlignment="1">
      <alignment horizontal="center"/>
    </xf>
    <xf numFmtId="0" fontId="1" fillId="0" borderId="35" xfId="1" applyBorder="1" applyAlignment="1">
      <alignment horizontal="center"/>
    </xf>
    <xf numFmtId="0" fontId="1" fillId="0" borderId="34" xfId="1" applyBorder="1" applyAlignment="1">
      <alignment horizontal="center"/>
    </xf>
    <xf numFmtId="0" fontId="24" fillId="0" borderId="13" xfId="1" applyFont="1" applyBorder="1" applyAlignment="1">
      <alignment horizontal="center" vertical="center" wrapText="1"/>
    </xf>
    <xf numFmtId="0" fontId="24" fillId="0" borderId="16" xfId="1" applyFont="1" applyBorder="1" applyAlignment="1">
      <alignment horizontal="center" vertical="center" wrapText="1"/>
    </xf>
    <xf numFmtId="0" fontId="24" fillId="0" borderId="14" xfId="1" applyFont="1" applyBorder="1" applyAlignment="1">
      <alignment horizontal="center" vertical="center" wrapText="1"/>
    </xf>
    <xf numFmtId="0" fontId="24" fillId="0" borderId="30" xfId="1" applyFont="1" applyBorder="1" applyAlignment="1">
      <alignment horizontal="center" vertical="center" wrapText="1"/>
    </xf>
    <xf numFmtId="0" fontId="24" fillId="0" borderId="32" xfId="1" applyFont="1" applyBorder="1" applyAlignment="1">
      <alignment horizontal="center" vertical="center" wrapText="1"/>
    </xf>
    <xf numFmtId="0" fontId="24" fillId="0" borderId="31" xfId="1" applyFont="1" applyBorder="1" applyAlignment="1">
      <alignment horizontal="center" vertical="center" wrapText="1"/>
    </xf>
    <xf numFmtId="0" fontId="2" fillId="0" borderId="26" xfId="1" applyFont="1" applyBorder="1" applyAlignment="1">
      <alignment horizontal="center" vertical="center" wrapText="1"/>
    </xf>
    <xf numFmtId="0" fontId="2" fillId="0" borderId="27" xfId="1" applyFont="1" applyBorder="1" applyAlignment="1">
      <alignment horizontal="center" vertical="center" wrapText="1"/>
    </xf>
    <xf numFmtId="0" fontId="25" fillId="0" borderId="13" xfId="1" applyFont="1" applyBorder="1" applyAlignment="1">
      <alignment horizontal="center" vertical="center" wrapText="1"/>
    </xf>
    <xf numFmtId="0" fontId="25" fillId="0" borderId="16" xfId="1" applyFont="1" applyBorder="1" applyAlignment="1">
      <alignment horizontal="center" vertical="center"/>
    </xf>
    <xf numFmtId="0" fontId="25" fillId="0" borderId="14" xfId="1" applyFont="1" applyBorder="1" applyAlignment="1">
      <alignment horizontal="center" vertical="center"/>
    </xf>
    <xf numFmtId="0" fontId="25" fillId="0" borderId="30" xfId="1" applyFont="1" applyBorder="1" applyAlignment="1">
      <alignment horizontal="center" vertical="center"/>
    </xf>
    <xf numFmtId="0" fontId="25" fillId="0" borderId="32" xfId="1" applyFont="1" applyBorder="1" applyAlignment="1">
      <alignment horizontal="center" vertical="center"/>
    </xf>
    <xf numFmtId="0" fontId="25" fillId="0" borderId="31" xfId="1" applyFont="1" applyBorder="1" applyAlignment="1">
      <alignment horizontal="center" vertical="center"/>
    </xf>
    <xf numFmtId="0" fontId="3" fillId="0" borderId="13" xfId="1" applyFont="1" applyBorder="1" applyAlignment="1">
      <alignment horizontal="center" vertical="center" wrapText="1"/>
    </xf>
    <xf numFmtId="0" fontId="3" fillId="0" borderId="14" xfId="1" applyFont="1" applyBorder="1" applyAlignment="1">
      <alignment horizontal="center" vertical="center" wrapText="1"/>
    </xf>
    <xf numFmtId="0" fontId="3" fillId="0" borderId="30" xfId="1" applyFont="1" applyBorder="1" applyAlignment="1">
      <alignment horizontal="center" vertical="center" wrapText="1"/>
    </xf>
    <xf numFmtId="0" fontId="3" fillId="0" borderId="31" xfId="1" applyFont="1" applyBorder="1" applyAlignment="1">
      <alignment horizontal="center" vertical="center" wrapText="1"/>
    </xf>
    <xf numFmtId="0" fontId="4" fillId="2" borderId="2" xfId="1" applyFont="1" applyFill="1" applyBorder="1" applyAlignment="1">
      <alignment horizontal="left" wrapText="1"/>
    </xf>
    <xf numFmtId="0" fontId="4" fillId="2" borderId="3" xfId="1" applyFont="1" applyFill="1" applyBorder="1" applyAlignment="1">
      <alignment horizontal="left" wrapText="1"/>
    </xf>
    <xf numFmtId="0" fontId="5" fillId="0" borderId="2" xfId="1" applyFont="1" applyBorder="1" applyAlignment="1">
      <alignment horizontal="left" vertical="center"/>
    </xf>
    <xf numFmtId="0" fontId="5" fillId="0" borderId="3" xfId="1" applyFont="1" applyBorder="1" applyAlignment="1">
      <alignment horizontal="left" vertical="center"/>
    </xf>
    <xf numFmtId="0" fontId="5" fillId="0" borderId="4" xfId="1" applyFont="1" applyBorder="1" applyAlignment="1">
      <alignment horizontal="left" vertical="center"/>
    </xf>
    <xf numFmtId="0" fontId="6" fillId="0" borderId="1" xfId="1" applyFont="1" applyBorder="1" applyAlignment="1">
      <alignment horizontal="left" vertical="center"/>
    </xf>
    <xf numFmtId="0" fontId="7" fillId="0" borderId="1" xfId="1" applyFont="1" applyBorder="1" applyAlignment="1">
      <alignment horizontal="justify" vertical="center" wrapText="1"/>
    </xf>
    <xf numFmtId="14" fontId="10" fillId="0" borderId="1" xfId="1" applyNumberFormat="1" applyFont="1" applyBorder="1" applyAlignment="1">
      <alignment horizontal="center" vertical="center"/>
    </xf>
    <xf numFmtId="14" fontId="10" fillId="0" borderId="1" xfId="1" applyNumberFormat="1" applyFont="1" applyBorder="1" applyAlignment="1">
      <alignment horizontal="left" vertical="top" wrapText="1"/>
    </xf>
  </cellXfs>
  <cellStyles count="3">
    <cellStyle name="Normal" xfId="0" builtinId="0"/>
    <cellStyle name="Normal 4" xfId="2"/>
    <cellStyle name="Normal 5" xfId="1"/>
  </cellStyles>
  <dxfs count="54">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FF00"/>
          <bgColor rgb="FFFFFF00"/>
        </patternFill>
      </fill>
    </dxf>
    <dxf>
      <fill>
        <patternFill patternType="solid">
          <fgColor rgb="FFFFC000"/>
          <bgColor rgb="FFFFC000"/>
        </patternFill>
      </fill>
    </dxf>
    <dxf>
      <fill>
        <patternFill patternType="solid">
          <fgColor rgb="FFFFC000"/>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 Id="rId9" Type="http://schemas.microsoft.com/office/2017/10/relationships/person" Target="persons/person.xml"/></Relationships>
</file>

<file path=xl/drawings/_rels/drawing1.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image" Target="../media/image1.png"/><Relationship Id="rId1" Type="http://schemas.openxmlformats.org/officeDocument/2006/relationships/hyperlink" Target="#'MIPPA 1.1'!A1"/></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2</xdr:col>
      <xdr:colOff>15737</xdr:colOff>
      <xdr:row>31</xdr:row>
      <xdr:rowOff>27608</xdr:rowOff>
    </xdr:from>
    <xdr:to>
      <xdr:col>2</xdr:col>
      <xdr:colOff>2044562</xdr:colOff>
      <xdr:row>34</xdr:row>
      <xdr:rowOff>135145</xdr:rowOff>
    </xdr:to>
    <xdr:pic>
      <xdr:nvPicPr>
        <xdr:cNvPr id="3" name="2 Imagen">
          <a:hlinkClick xmlns:r="http://schemas.openxmlformats.org/officeDocument/2006/relationships" r:id="rId1"/>
          <a:extLst>
            <a:ext uri="{FF2B5EF4-FFF2-40B4-BE49-F238E27FC236}">
              <a16:creationId xmlns:a16="http://schemas.microsoft.com/office/drawing/2014/main" id="{00000000-0008-0000-0000-000003000000}"/>
            </a:ext>
          </a:extLst>
        </xdr:cNvPr>
        <xdr:cNvPicPr/>
      </xdr:nvPicPr>
      <xdr:blipFill rotWithShape="1">
        <a:blip xmlns:r="http://schemas.openxmlformats.org/officeDocument/2006/relationships" r:embed="rId2"/>
        <a:srcRect b="49500"/>
        <a:stretch/>
      </xdr:blipFill>
      <xdr:spPr bwMode="auto">
        <a:xfrm>
          <a:off x="623128" y="6998804"/>
          <a:ext cx="2028825" cy="687319"/>
        </a:xfrm>
        <a:prstGeom prst="rect">
          <a:avLst/>
        </a:prstGeom>
        <a:ln>
          <a:noFill/>
        </a:ln>
        <a:effectLst>
          <a:outerShdw blurRad="292100" dist="139700" dir="2700000" algn="tl" rotWithShape="0">
            <a:srgbClr val="333333">
              <a:alpha val="65000"/>
            </a:srgbClr>
          </a:outerShdw>
        </a:effectLst>
        <a:extLst>
          <a:ext uri="{53640926-AAD7-44D8-BBD7-CCE9431645EC}">
            <a14:shadowObscured xmlns:a14="http://schemas.microsoft.com/office/drawing/2010/main"/>
          </a:ext>
        </a:extLst>
      </xdr:spPr>
    </xdr:pic>
    <xdr:clientData/>
  </xdr:twoCellAnchor>
  <xdr:twoCellAnchor editAs="oneCell">
    <xdr:from>
      <xdr:col>2</xdr:col>
      <xdr:colOff>1153716</xdr:colOff>
      <xdr:row>1</xdr:row>
      <xdr:rowOff>97711</xdr:rowOff>
    </xdr:from>
    <xdr:to>
      <xdr:col>2</xdr:col>
      <xdr:colOff>2016919</xdr:colOff>
      <xdr:row>4</xdr:row>
      <xdr:rowOff>98554</xdr:rowOff>
    </xdr:to>
    <xdr:pic>
      <xdr:nvPicPr>
        <xdr:cNvPr id="4" name="Imagen 3">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457412" y="290972"/>
          <a:ext cx="863203" cy="8291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0</xdr:col>
      <xdr:colOff>200439</xdr:colOff>
      <xdr:row>1</xdr:row>
      <xdr:rowOff>120787</xdr:rowOff>
    </xdr:from>
    <xdr:ext cx="1460500" cy="1492251"/>
    <xdr:pic>
      <xdr:nvPicPr>
        <xdr:cNvPr id="3" name="image1.png">
          <a:extLst>
            <a:ext uri="{FF2B5EF4-FFF2-40B4-BE49-F238E27FC236}">
              <a16:creationId xmlns:a16="http://schemas.microsoft.com/office/drawing/2014/main" id="{6FBE85CE-AA00-441B-B28E-92F31B519FA2}"/>
            </a:ext>
          </a:extLst>
        </xdr:cNvPr>
        <xdr:cNvPicPr preferRelativeResize="0"/>
      </xdr:nvPicPr>
      <xdr:blipFill>
        <a:blip xmlns:r="http://schemas.openxmlformats.org/officeDocument/2006/relationships" r:embed="rId1" cstate="print"/>
        <a:stretch>
          <a:fillRect/>
        </a:stretch>
      </xdr:blipFill>
      <xdr:spPr>
        <a:xfrm>
          <a:off x="200439" y="311287"/>
          <a:ext cx="1460500" cy="1492251"/>
        </a:xfrm>
        <a:prstGeom prst="rect">
          <a:avLst/>
        </a:prstGeom>
        <a:noFill/>
      </xdr:spPr>
    </xdr:pic>
    <xdr:clientData fLocksWithSheet="0"/>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os%20de%20Trabajo/Carpetas%20Electr&#243;nicas%20RBIA/Auditor&#237;a%20con%20Base%20en%20Riesgo%20AF%202013/D%20-%20Borrador%20Informe%20Auditor&#237;a%20Actual/RBIA%20Audit%20Opinion%20Matrix%20Auto.FINAL.6.11.1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Documentos\Pity\2.%20Trabajos\1.%20IDARTES\Contratos%202023\PAA%202023%20PROPUEST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nal Scores"/>
      <sheetName val="Lookup"/>
      <sheetName val="REFERENCIAS"/>
    </sheetNames>
    <sheetDataSet>
      <sheetData sheetId="0"/>
      <sheetData sheetId="1">
        <row r="2">
          <cell r="B2" t="str">
            <v>L</v>
          </cell>
        </row>
        <row r="3">
          <cell r="B3" t="str">
            <v>M</v>
          </cell>
        </row>
        <row r="4">
          <cell r="B4" t="str">
            <v>H</v>
          </cell>
        </row>
        <row r="5">
          <cell r="B5" t="str">
            <v>N/A</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 CAJA DE HERRAMIENTAS"/>
      <sheetName val="GLOSARIO"/>
      <sheetName val="CONOCIMIENTO ENT"/>
      <sheetName val="MIPPA 1"/>
      <sheetName val="PRIORIZACIÓN"/>
      <sheetName val="MIPPA 1.1"/>
      <sheetName val="ANALISIS OCI"/>
      <sheetName val="MET CALCULO RECURSOS"/>
      <sheetName val="2. Días -horas hábiles x vig"/>
      <sheetName val="1. Horas requeridas PAAI"/>
      <sheetName val="PAA 2023 "/>
      <sheetName val="PAA 2023"/>
      <sheetName val="PAA 2023 (2)"/>
      <sheetName val="MIPPA 2"/>
      <sheetName val="PAA OCI  "/>
    </sheetNames>
    <sheetDataSet>
      <sheetData sheetId="0" refreshError="1"/>
      <sheetData sheetId="1" refreshError="1"/>
      <sheetData sheetId="2" refreshError="1"/>
      <sheetData sheetId="3" refreshError="1"/>
      <sheetData sheetId="4" refreshError="1"/>
      <sheetData sheetId="5" refreshError="1"/>
      <sheetData sheetId="6" refreshError="1">
        <row r="9">
          <cell r="AC9" t="e">
            <v>#DIV/0!</v>
          </cell>
        </row>
        <row r="10">
          <cell r="AC10" t="e">
            <v>#DIV/0!</v>
          </cell>
        </row>
        <row r="11">
          <cell r="AC11" t="e">
            <v>#DIV/0!</v>
          </cell>
        </row>
        <row r="12">
          <cell r="AC12" t="e">
            <v>#DIV/0!</v>
          </cell>
        </row>
        <row r="13">
          <cell r="AC13" t="e">
            <v>#DIV/0!</v>
          </cell>
        </row>
        <row r="14">
          <cell r="AC14" t="e">
            <v>#DIV/0!</v>
          </cell>
        </row>
        <row r="15">
          <cell r="AC15" t="e">
            <v>#DIV/0!</v>
          </cell>
        </row>
        <row r="16">
          <cell r="AC16" t="e">
            <v>#DIV/0!</v>
          </cell>
        </row>
        <row r="17">
          <cell r="AC17" t="e">
            <v>#DIV/0!</v>
          </cell>
        </row>
        <row r="18">
          <cell r="AC18" t="str">
            <v>Bajo</v>
          </cell>
        </row>
        <row r="19">
          <cell r="AC19" t="str">
            <v>Bajo</v>
          </cell>
        </row>
        <row r="20">
          <cell r="AC20" t="e">
            <v>#DIV/0!</v>
          </cell>
        </row>
        <row r="21">
          <cell r="AC21" t="e">
            <v>#DIV/0!</v>
          </cell>
        </row>
        <row r="22">
          <cell r="AC22" t="e">
            <v>#DIV/0!</v>
          </cell>
        </row>
        <row r="23">
          <cell r="AC23" t="e">
            <v>#DIV/0!</v>
          </cell>
        </row>
        <row r="24">
          <cell r="AC24" t="e">
            <v>#DIV/0!</v>
          </cell>
        </row>
        <row r="25">
          <cell r="AC25" t="e">
            <v>#DIV/0!</v>
          </cell>
        </row>
        <row r="26">
          <cell r="AC26" t="e">
            <v>#DIV/0!</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filterMode="1"/>
  <dimension ref="C1:V28"/>
  <sheetViews>
    <sheetView tabSelected="1" zoomScale="69" zoomScaleNormal="69" workbookViewId="0">
      <selection activeCell="O39" sqref="O39"/>
    </sheetView>
  </sheetViews>
  <sheetFormatPr baseColWidth="10" defaultColWidth="14.42578125" defaultRowHeight="15" customHeight="1" x14ac:dyDescent="0.3"/>
  <cols>
    <col min="1" max="2" width="4.5703125" style="40" customWidth="1"/>
    <col min="3" max="3" width="48.7109375" style="40" customWidth="1"/>
    <col min="4" max="8" width="10.7109375" style="40" customWidth="1"/>
    <col min="9" max="9" width="11.5703125" style="40" customWidth="1"/>
    <col min="10" max="10" width="14.140625" style="40" customWidth="1"/>
    <col min="11" max="11" width="22" style="41" customWidth="1"/>
    <col min="12" max="13" width="9.7109375" style="40" customWidth="1"/>
    <col min="14" max="14" width="13" style="40" customWidth="1"/>
    <col min="15" max="15" width="10.85546875" style="40" customWidth="1"/>
    <col min="16" max="17" width="10.7109375" style="40" customWidth="1"/>
    <col min="18" max="18" width="16.28515625" style="40" customWidth="1"/>
    <col min="19" max="19" width="16.140625" style="40" customWidth="1"/>
    <col min="20" max="20" width="10.7109375" style="40" customWidth="1"/>
    <col min="21" max="22" width="32.140625" style="40" customWidth="1"/>
    <col min="23" max="16384" width="14.42578125" style="40"/>
  </cols>
  <sheetData>
    <row r="1" spans="3:22" ht="15" customHeight="1" thickBot="1" x14ac:dyDescent="0.35"/>
    <row r="2" spans="3:22" ht="25.5" customHeight="1" thickBot="1" x14ac:dyDescent="0.35">
      <c r="C2" s="138"/>
      <c r="D2" s="149" t="s">
        <v>54</v>
      </c>
      <c r="E2" s="150"/>
      <c r="F2" s="150"/>
      <c r="G2" s="150"/>
      <c r="H2" s="150"/>
      <c r="I2" s="150"/>
      <c r="J2" s="150"/>
      <c r="K2" s="150"/>
      <c r="L2" s="150"/>
      <c r="M2" s="150"/>
      <c r="N2" s="150"/>
      <c r="O2" s="150"/>
      <c r="P2" s="150"/>
      <c r="Q2" s="150"/>
      <c r="R2" s="150"/>
      <c r="S2" s="150"/>
      <c r="T2" s="150"/>
      <c r="U2" s="151"/>
      <c r="V2" s="61" t="s">
        <v>56</v>
      </c>
    </row>
    <row r="3" spans="3:22" ht="24" customHeight="1" thickBot="1" x14ac:dyDescent="0.35">
      <c r="C3" s="121"/>
      <c r="D3" s="152"/>
      <c r="E3" s="153"/>
      <c r="F3" s="153"/>
      <c r="G3" s="153"/>
      <c r="H3" s="153"/>
      <c r="I3" s="153"/>
      <c r="J3" s="153"/>
      <c r="K3" s="153"/>
      <c r="L3" s="153"/>
      <c r="M3" s="153"/>
      <c r="N3" s="153"/>
      <c r="O3" s="153"/>
      <c r="P3" s="153"/>
      <c r="Q3" s="153"/>
      <c r="R3" s="153"/>
      <c r="S3" s="153"/>
      <c r="T3" s="153"/>
      <c r="U3" s="154"/>
      <c r="V3" s="62" t="s">
        <v>77</v>
      </c>
    </row>
    <row r="4" spans="3:22" ht="16.5" customHeight="1" x14ac:dyDescent="0.3">
      <c r="C4" s="121"/>
      <c r="D4" s="155" t="s">
        <v>55</v>
      </c>
      <c r="E4" s="156"/>
      <c r="F4" s="156"/>
      <c r="G4" s="156"/>
      <c r="H4" s="156"/>
      <c r="I4" s="156"/>
      <c r="J4" s="156"/>
      <c r="K4" s="156"/>
      <c r="L4" s="156"/>
      <c r="M4" s="156"/>
      <c r="N4" s="156"/>
      <c r="O4" s="156"/>
      <c r="P4" s="156"/>
      <c r="Q4" s="156"/>
      <c r="R4" s="156"/>
      <c r="S4" s="156"/>
      <c r="T4" s="156"/>
      <c r="U4" s="157"/>
      <c r="V4" s="147" t="s">
        <v>78</v>
      </c>
    </row>
    <row r="5" spans="3:22" ht="17.25" customHeight="1" thickBot="1" x14ac:dyDescent="0.35">
      <c r="C5" s="139"/>
      <c r="D5" s="152"/>
      <c r="E5" s="153"/>
      <c r="F5" s="153"/>
      <c r="G5" s="153"/>
      <c r="H5" s="153"/>
      <c r="I5" s="153"/>
      <c r="J5" s="153"/>
      <c r="K5" s="153"/>
      <c r="L5" s="153"/>
      <c r="M5" s="153"/>
      <c r="N5" s="153"/>
      <c r="O5" s="153"/>
      <c r="P5" s="153"/>
      <c r="Q5" s="153"/>
      <c r="R5" s="153"/>
      <c r="S5" s="153"/>
      <c r="T5" s="153"/>
      <c r="U5" s="154"/>
      <c r="V5" s="148"/>
    </row>
    <row r="6" spans="3:22" ht="17.25" thickBot="1" x14ac:dyDescent="0.35">
      <c r="C6" s="60" t="s">
        <v>33</v>
      </c>
      <c r="D6" s="140">
        <v>44926</v>
      </c>
      <c r="E6" s="141"/>
    </row>
    <row r="7" spans="3:22" ht="15" customHeight="1" thickBot="1" x14ac:dyDescent="0.35"/>
    <row r="8" spans="3:22" ht="17.25" thickBot="1" x14ac:dyDescent="0.35">
      <c r="C8" s="42">
        <v>1</v>
      </c>
      <c r="D8" s="142">
        <v>2</v>
      </c>
      <c r="E8" s="143"/>
      <c r="F8" s="143"/>
      <c r="G8" s="143"/>
      <c r="H8" s="143"/>
      <c r="I8" s="143"/>
      <c r="J8" s="143"/>
      <c r="K8" s="143"/>
      <c r="L8" s="43"/>
      <c r="M8" s="43"/>
      <c r="N8" s="144">
        <v>3</v>
      </c>
      <c r="O8" s="145"/>
      <c r="P8" s="144">
        <v>4</v>
      </c>
      <c r="Q8" s="145"/>
      <c r="R8" s="144">
        <v>5</v>
      </c>
      <c r="S8" s="146"/>
      <c r="T8" s="146"/>
      <c r="U8" s="136">
        <v>6</v>
      </c>
      <c r="V8" s="137"/>
    </row>
    <row r="9" spans="3:22" ht="139.5" customHeight="1" thickBot="1" x14ac:dyDescent="0.35">
      <c r="C9" s="122" t="s">
        <v>34</v>
      </c>
      <c r="D9" s="127" t="s">
        <v>35</v>
      </c>
      <c r="E9" s="128"/>
      <c r="F9" s="128"/>
      <c r="G9" s="128"/>
      <c r="H9" s="129"/>
      <c r="I9" s="130" t="s">
        <v>36</v>
      </c>
      <c r="J9" s="131"/>
      <c r="K9" s="122" t="s">
        <v>37</v>
      </c>
      <c r="L9" s="130"/>
      <c r="M9" s="123"/>
      <c r="N9" s="130" t="s">
        <v>38</v>
      </c>
      <c r="O9" s="134"/>
      <c r="P9" s="120" t="s">
        <v>39</v>
      </c>
      <c r="Q9" s="134"/>
      <c r="R9" s="118" t="s">
        <v>40</v>
      </c>
      <c r="S9" s="118" t="s">
        <v>41</v>
      </c>
      <c r="T9" s="120" t="s">
        <v>42</v>
      </c>
      <c r="U9" s="122" t="s">
        <v>43</v>
      </c>
      <c r="V9" s="123"/>
    </row>
    <row r="10" spans="3:22" ht="47.25" customHeight="1" x14ac:dyDescent="0.3">
      <c r="C10" s="126"/>
      <c r="D10" s="44" t="s">
        <v>44</v>
      </c>
      <c r="E10" s="45" t="s">
        <v>45</v>
      </c>
      <c r="F10" s="46" t="s">
        <v>46</v>
      </c>
      <c r="G10" s="47" t="s">
        <v>47</v>
      </c>
      <c r="H10" s="48" t="s">
        <v>48</v>
      </c>
      <c r="I10" s="121"/>
      <c r="J10" s="132"/>
      <c r="K10" s="124"/>
      <c r="L10" s="133"/>
      <c r="M10" s="125"/>
      <c r="N10" s="132"/>
      <c r="O10" s="135"/>
      <c r="P10" s="121"/>
      <c r="Q10" s="135"/>
      <c r="R10" s="119"/>
      <c r="S10" s="119"/>
      <c r="T10" s="121"/>
      <c r="U10" s="124"/>
      <c r="V10" s="125"/>
    </row>
    <row r="11" spans="3:22" ht="51.75" customHeight="1" x14ac:dyDescent="0.3">
      <c r="C11" s="49" t="s">
        <v>57</v>
      </c>
      <c r="D11" s="50">
        <v>1</v>
      </c>
      <c r="E11" s="50">
        <v>4</v>
      </c>
      <c r="F11" s="50">
        <v>0</v>
      </c>
      <c r="G11" s="50">
        <v>0</v>
      </c>
      <c r="H11" s="51">
        <f t="shared" ref="H11:H28" si="0">SUM(D11:G11)</f>
        <v>5</v>
      </c>
      <c r="I11" s="51" t="str">
        <f>IF(H11=0,0,IF(($D11/$H11)&gt;=0.2,"Extremo",+IF((($D11/H11)+($E11/$H11))&gt;=0.3,"Alto",+IF((($D11/$H11)+($E11/$H11)+($F11/$H11))&gt;=0.4,"Moderado",+IF(($D11/$H11)+($E11/$H11)+($F11/$H11)+($G11/$H11)&gt;=0.5,"Bajo",IF(H11=0,0))))))</f>
        <v>Extremo</v>
      </c>
      <c r="J11" s="52">
        <f t="shared" ref="J11:L28" si="1">(IF(I11="Extremo",50%,(IF(I11="Alto",40%,IF(I11="Moderado",15%,IF(I11="Bajo",10%,0))))))</f>
        <v>0.5</v>
      </c>
      <c r="K11" s="63" t="e">
        <f>'[2]ANALISIS OCI'!AC9</f>
        <v>#DIV/0!</v>
      </c>
      <c r="L11" s="52" t="e">
        <f t="shared" si="1"/>
        <v>#DIV/0!</v>
      </c>
      <c r="M11" s="52">
        <f>IF(J11=0,L11,J11)</f>
        <v>0.5</v>
      </c>
      <c r="N11" s="53" t="s">
        <v>58</v>
      </c>
      <c r="O11" s="52">
        <f t="shared" ref="O11:O28" si="2">IF(N11="Si",100%,IF(N11="No",0,0))</f>
        <v>0</v>
      </c>
      <c r="P11" s="53" t="s">
        <v>59</v>
      </c>
      <c r="Q11" s="52">
        <f t="shared" ref="Q11:Q28" si="3">IF(P11="Si",20%,IF(P11="No",0,0))</f>
        <v>0.2</v>
      </c>
      <c r="R11" s="54">
        <v>43829</v>
      </c>
      <c r="S11" s="55">
        <f t="shared" ref="S11:S28" si="4">+$D$6-R11</f>
        <v>1097</v>
      </c>
      <c r="T11" s="56">
        <f t="shared" ref="T11:T28" si="5">IF(S11&gt;=1080,30%,IF(S11&gt;=720,20%,IF(S11&gt;=360,10%,IF(S11&lt;=359,0%,0))))</f>
        <v>0.3</v>
      </c>
      <c r="U11" s="57">
        <f>IF(O11=100%,100%,(M11+Q11+T11))</f>
        <v>1</v>
      </c>
      <c r="V11" s="64">
        <f>+IF(U11&gt;=80%,$AC$12,IF(AND( U11&gt;60%,U11&lt;80%),$AC$13,#REF!))</f>
        <v>0</v>
      </c>
    </row>
    <row r="12" spans="3:22" ht="45" hidden="1" customHeight="1" x14ac:dyDescent="0.3">
      <c r="C12" s="49" t="s">
        <v>60</v>
      </c>
      <c r="D12" s="50">
        <v>0</v>
      </c>
      <c r="E12" s="50">
        <v>2</v>
      </c>
      <c r="F12" s="50">
        <v>1</v>
      </c>
      <c r="G12" s="50">
        <v>0</v>
      </c>
      <c r="H12" s="51">
        <f t="shared" si="0"/>
        <v>3</v>
      </c>
      <c r="I12" s="51" t="str">
        <f t="shared" ref="I12:I28" si="6">IF(H12=0,0,IF(($D12/$H12)&gt;=0.2,"Extremo",+IF((($D12/H12)+($E12/$H12))&gt;=0.3,"Alto",+IF((($D12/$H12)+($E12/$H12)+($F12/$H12))&gt;=0.4,"Moderado",+IF(($D12/$H12)+($E12/$H12)+($F12/$H12)+($G12/$H12)&gt;=0.5,"Bajo",IF(H12=0,0))))))</f>
        <v>Alto</v>
      </c>
      <c r="J12" s="52">
        <f t="shared" si="1"/>
        <v>0.4</v>
      </c>
      <c r="K12" s="63" t="e">
        <f>'[2]ANALISIS OCI'!AC10</f>
        <v>#DIV/0!</v>
      </c>
      <c r="L12" s="52" t="e">
        <f t="shared" si="1"/>
        <v>#DIV/0!</v>
      </c>
      <c r="M12" s="52">
        <f t="shared" ref="M12:M28" si="7">IF(J12=0,L12,J12)</f>
        <v>0.4</v>
      </c>
      <c r="N12" s="53" t="s">
        <v>58</v>
      </c>
      <c r="O12" s="52">
        <f t="shared" si="2"/>
        <v>0</v>
      </c>
      <c r="P12" s="53" t="s">
        <v>58</v>
      </c>
      <c r="Q12" s="52">
        <f t="shared" si="3"/>
        <v>0</v>
      </c>
      <c r="R12" s="65">
        <v>44902</v>
      </c>
      <c r="S12" s="55">
        <f>+$D$6-R12</f>
        <v>24</v>
      </c>
      <c r="T12" s="56">
        <f t="shared" si="5"/>
        <v>0</v>
      </c>
      <c r="U12" s="57">
        <f t="shared" ref="U12:U28" si="8">IF(O12=100%,100%,(M12+Q12+T12))</f>
        <v>0.4</v>
      </c>
      <c r="V12" s="64" t="e">
        <f>+IF(U12&gt;=80%,$AC$12,IF(AND( U12&gt;60%,U12&lt;80%),$AC$13,#REF!))</f>
        <v>#REF!</v>
      </c>
    </row>
    <row r="13" spans="3:22" ht="41.25" customHeight="1" x14ac:dyDescent="0.3">
      <c r="C13" s="49" t="s">
        <v>61</v>
      </c>
      <c r="D13" s="50">
        <v>0</v>
      </c>
      <c r="E13" s="50">
        <v>2</v>
      </c>
      <c r="F13" s="50">
        <v>0</v>
      </c>
      <c r="G13" s="50">
        <v>0</v>
      </c>
      <c r="H13" s="51">
        <f t="shared" si="0"/>
        <v>2</v>
      </c>
      <c r="I13" s="51" t="str">
        <f t="shared" si="6"/>
        <v>Alto</v>
      </c>
      <c r="J13" s="52">
        <f t="shared" si="1"/>
        <v>0.4</v>
      </c>
      <c r="K13" s="63" t="e">
        <f>'[2]ANALISIS OCI'!AC11</f>
        <v>#DIV/0!</v>
      </c>
      <c r="L13" s="52" t="e">
        <f t="shared" si="1"/>
        <v>#DIV/0!</v>
      </c>
      <c r="M13" s="52">
        <f t="shared" si="7"/>
        <v>0.4</v>
      </c>
      <c r="N13" s="53" t="s">
        <v>58</v>
      </c>
      <c r="O13" s="52">
        <f t="shared" si="2"/>
        <v>0</v>
      </c>
      <c r="P13" s="53" t="s">
        <v>58</v>
      </c>
      <c r="Q13" s="52">
        <f t="shared" si="3"/>
        <v>0</v>
      </c>
      <c r="R13" s="66"/>
      <c r="S13" s="55">
        <f t="shared" si="4"/>
        <v>44926</v>
      </c>
      <c r="T13" s="56">
        <f t="shared" si="5"/>
        <v>0.3</v>
      </c>
      <c r="U13" s="57">
        <f t="shared" si="8"/>
        <v>0.7</v>
      </c>
      <c r="V13" s="64">
        <f>+IF(U13&gt;=80%,$AC$12,IF(AND( U13&gt;60%,U13&lt;80%),$AC$13,#REF!))</f>
        <v>0</v>
      </c>
    </row>
    <row r="14" spans="3:22" ht="78.75" hidden="1" customHeight="1" x14ac:dyDescent="0.3">
      <c r="C14" s="49" t="s">
        <v>62</v>
      </c>
      <c r="D14" s="50">
        <v>1</v>
      </c>
      <c r="E14" s="50">
        <v>3</v>
      </c>
      <c r="F14" s="50">
        <v>2</v>
      </c>
      <c r="G14" s="50">
        <v>0</v>
      </c>
      <c r="H14" s="51">
        <f t="shared" si="0"/>
        <v>6</v>
      </c>
      <c r="I14" s="51" t="str">
        <f t="shared" si="6"/>
        <v>Alto</v>
      </c>
      <c r="J14" s="52">
        <f t="shared" si="1"/>
        <v>0.4</v>
      </c>
      <c r="K14" s="63" t="e">
        <f>'[2]ANALISIS OCI'!AC12</f>
        <v>#DIV/0!</v>
      </c>
      <c r="L14" s="52" t="e">
        <f t="shared" si="1"/>
        <v>#DIV/0!</v>
      </c>
      <c r="M14" s="52">
        <f t="shared" si="7"/>
        <v>0.4</v>
      </c>
      <c r="N14" s="53" t="s">
        <v>58</v>
      </c>
      <c r="O14" s="52">
        <f t="shared" si="2"/>
        <v>0</v>
      </c>
      <c r="P14" s="53" t="s">
        <v>58</v>
      </c>
      <c r="Q14" s="52">
        <f>IF(P14="Si",20%,IF(P14="No",0,0))</f>
        <v>0</v>
      </c>
      <c r="R14" s="66">
        <v>43956</v>
      </c>
      <c r="S14" s="55">
        <f t="shared" si="4"/>
        <v>970</v>
      </c>
      <c r="T14" s="56">
        <f t="shared" si="5"/>
        <v>0.2</v>
      </c>
      <c r="U14" s="57">
        <f t="shared" si="8"/>
        <v>0.60000000000000009</v>
      </c>
      <c r="V14" s="64" t="e">
        <f>+IF(U14&gt;=80%,$AC$12,IF(AND( U14&gt;60%,U14&lt;80%),$AC$13,#REF!))</f>
        <v>#REF!</v>
      </c>
    </row>
    <row r="15" spans="3:22" ht="15" hidden="1" customHeight="1" x14ac:dyDescent="0.3">
      <c r="C15" s="49" t="s">
        <v>63</v>
      </c>
      <c r="D15" s="50">
        <v>0</v>
      </c>
      <c r="E15" s="50">
        <v>0</v>
      </c>
      <c r="F15" s="50">
        <v>4</v>
      </c>
      <c r="G15" s="50">
        <v>0</v>
      </c>
      <c r="H15" s="51">
        <f t="shared" si="0"/>
        <v>4</v>
      </c>
      <c r="I15" s="51" t="str">
        <f t="shared" si="6"/>
        <v>Moderado</v>
      </c>
      <c r="J15" s="52">
        <f t="shared" si="1"/>
        <v>0.15</v>
      </c>
      <c r="K15" s="63" t="e">
        <f>'[2]ANALISIS OCI'!AC13</f>
        <v>#DIV/0!</v>
      </c>
      <c r="L15" s="52" t="e">
        <f t="shared" si="1"/>
        <v>#DIV/0!</v>
      </c>
      <c r="M15" s="52">
        <f t="shared" si="7"/>
        <v>0.15</v>
      </c>
      <c r="N15" s="53" t="s">
        <v>58</v>
      </c>
      <c r="O15" s="52">
        <f t="shared" si="2"/>
        <v>0</v>
      </c>
      <c r="P15" s="53" t="s">
        <v>58</v>
      </c>
      <c r="Q15" s="52">
        <f t="shared" si="3"/>
        <v>0</v>
      </c>
      <c r="R15" s="58">
        <v>44017</v>
      </c>
      <c r="S15" s="55">
        <f t="shared" si="4"/>
        <v>909</v>
      </c>
      <c r="T15" s="56">
        <f t="shared" si="5"/>
        <v>0.2</v>
      </c>
      <c r="U15" s="57">
        <f t="shared" si="8"/>
        <v>0.35</v>
      </c>
      <c r="V15" s="64" t="e">
        <f>+IF(U15&gt;=80%,$AC$12,IF(AND( U15&gt;60%,U15&lt;80%),$AC$13,#REF!))</f>
        <v>#REF!</v>
      </c>
    </row>
    <row r="16" spans="3:22" ht="15" customHeight="1" x14ac:dyDescent="0.3">
      <c r="C16" s="49" t="s">
        <v>64</v>
      </c>
      <c r="D16" s="50">
        <v>0</v>
      </c>
      <c r="E16" s="50">
        <v>4</v>
      </c>
      <c r="F16" s="50">
        <v>1</v>
      </c>
      <c r="G16" s="50">
        <v>0</v>
      </c>
      <c r="H16" s="51">
        <f>SUM(D16:G16)</f>
        <v>5</v>
      </c>
      <c r="I16" s="51" t="str">
        <f>IF(H16=0,0,IF(($D16/$H16)&gt;=0.2,"Extremo",+IF((($D16/H16)+($E16/$H16))&gt;=0.3,"Alto",+IF((($D16/$H16)+($E16/$H16)+($F16/$H16))&gt;=0.4,"Moderado",+IF(($D16/$H16)+($E16/$H16)+($F16/$H16)+($G16/$H16)&gt;=0.5,"Bajo",IF(H16=0,0))))))</f>
        <v>Alto</v>
      </c>
      <c r="J16" s="52">
        <f>(IF(I16="Extremo",50%,(IF(I16="Alto",40%,IF(I16="Moderado",15%,IF(I16="Bajo",10%,0))))))</f>
        <v>0.4</v>
      </c>
      <c r="K16" s="63" t="e">
        <f>'[2]ANALISIS OCI'!AC14</f>
        <v>#DIV/0!</v>
      </c>
      <c r="L16" s="52" t="e">
        <f>(IF(K16="Extremo",50%,(IF(K16="Alto",40%,IF(K16="Moderado",15%,IF(K16="Bajo",10%,0))))))</f>
        <v>#DIV/0!</v>
      </c>
      <c r="M16" s="52">
        <f>IF(J16=0,L16,J16)</f>
        <v>0.4</v>
      </c>
      <c r="N16" s="53" t="s">
        <v>58</v>
      </c>
      <c r="O16" s="52">
        <f>IF(N16="Si",100%,IF(N16="No",0,0))</f>
        <v>0</v>
      </c>
      <c r="P16" s="53" t="s">
        <v>59</v>
      </c>
      <c r="Q16" s="52">
        <f>IF(P16="Si",20%,IF(P16="No",0,0))</f>
        <v>0.2</v>
      </c>
      <c r="R16" s="58">
        <v>44368</v>
      </c>
      <c r="S16" s="55">
        <f>+$D$6-R16</f>
        <v>558</v>
      </c>
      <c r="T16" s="56">
        <f>IF(S16&gt;=1080,30%,IF(S16&gt;=720,20%,IF(S16&gt;=360,10%,IF(S16&lt;=359,0%,0))))</f>
        <v>0.1</v>
      </c>
      <c r="U16" s="57">
        <f t="shared" si="8"/>
        <v>0.70000000000000007</v>
      </c>
      <c r="V16" s="64">
        <f>+IF(U16&gt;=80%,$AC$12,IF(AND( U16&gt;60%,U16&lt;80%),$AC$13,#REF!))</f>
        <v>0</v>
      </c>
    </row>
    <row r="17" spans="3:22" ht="15" hidden="1" customHeight="1" x14ac:dyDescent="0.3">
      <c r="C17" s="49" t="s">
        <v>65</v>
      </c>
      <c r="D17" s="50">
        <v>1</v>
      </c>
      <c r="E17" s="50">
        <v>3</v>
      </c>
      <c r="F17" s="50">
        <v>0</v>
      </c>
      <c r="G17" s="50">
        <v>0</v>
      </c>
      <c r="H17" s="67">
        <f t="shared" si="0"/>
        <v>4</v>
      </c>
      <c r="I17" s="67" t="str">
        <f>IF(H17=0,0,IF(($D17/$H17)&gt;=0.2,"Extremo",+IF((($D17/H17)+($E17/$H17))&gt;=0.3,"Alto",+IF((($D17/$H17)+($E17/$H17)+($F17/$H17))&gt;=0.4,"Moderado",+IF(($D17/$H17)+($E17/$H17)+($F17/$H17)+($G17/$H17)&gt;=0.5,"Bajo",IF(H17=0,0))))))</f>
        <v>Extremo</v>
      </c>
      <c r="J17" s="57">
        <f t="shared" si="1"/>
        <v>0.5</v>
      </c>
      <c r="K17" s="63" t="e">
        <f>'[2]ANALISIS OCI'!AC15</f>
        <v>#DIV/0!</v>
      </c>
      <c r="L17" s="57" t="e">
        <f t="shared" si="1"/>
        <v>#DIV/0!</v>
      </c>
      <c r="M17" s="57">
        <f t="shared" si="7"/>
        <v>0.5</v>
      </c>
      <c r="N17" s="53" t="s">
        <v>58</v>
      </c>
      <c r="O17" s="57">
        <f t="shared" si="2"/>
        <v>0</v>
      </c>
      <c r="P17" s="53" t="s">
        <v>58</v>
      </c>
      <c r="Q17" s="57">
        <f t="shared" si="3"/>
        <v>0</v>
      </c>
      <c r="R17" s="68">
        <v>44488</v>
      </c>
      <c r="S17" s="69">
        <f t="shared" si="4"/>
        <v>438</v>
      </c>
      <c r="T17" s="70">
        <f t="shared" si="5"/>
        <v>0.1</v>
      </c>
      <c r="U17" s="57">
        <f t="shared" si="8"/>
        <v>0.6</v>
      </c>
      <c r="V17" s="64" t="e">
        <f>+IF(U17&gt;=80%,$AC$12,IF(AND( U17&gt;60%,U17&lt;80%),$AC$13,#REF!))</f>
        <v>#REF!</v>
      </c>
    </row>
    <row r="18" spans="3:22" ht="15" customHeight="1" x14ac:dyDescent="0.3">
      <c r="C18" s="49" t="s">
        <v>66</v>
      </c>
      <c r="D18" s="50">
        <v>0</v>
      </c>
      <c r="E18" s="50">
        <v>0</v>
      </c>
      <c r="F18" s="50">
        <v>1</v>
      </c>
      <c r="G18" s="50">
        <v>0</v>
      </c>
      <c r="H18" s="67">
        <f>SUM(D18:G18)</f>
        <v>1</v>
      </c>
      <c r="I18" s="67" t="str">
        <f>IF(H18=0,0,IF(($D18/$H18)&gt;=0.2,"Extremo",+IF((($D18/H18)+($E18/$H18))&gt;=0.3,"Alto",+IF((($D18/$H18)+($E18/$H18)+($F18/$H18))&gt;=0.4,"Moderado",+IF(($D18/$H18)+($E18/$H18)+($F18/$H18)+($G18/$H18)&gt;=0.5,"Bajo",IF(H18=0,0))))))</f>
        <v>Moderado</v>
      </c>
      <c r="J18" s="57">
        <f t="shared" si="1"/>
        <v>0.15</v>
      </c>
      <c r="K18" s="63" t="e">
        <f>'[2]ANALISIS OCI'!AC16</f>
        <v>#DIV/0!</v>
      </c>
      <c r="L18" s="57" t="e">
        <f t="shared" si="1"/>
        <v>#DIV/0!</v>
      </c>
      <c r="M18" s="57">
        <f t="shared" si="7"/>
        <v>0.15</v>
      </c>
      <c r="N18" s="53" t="s">
        <v>58</v>
      </c>
      <c r="O18" s="57">
        <f t="shared" si="2"/>
        <v>0</v>
      </c>
      <c r="P18" s="71" t="s">
        <v>59</v>
      </c>
      <c r="Q18" s="57">
        <f t="shared" si="3"/>
        <v>0.2</v>
      </c>
      <c r="R18" s="72"/>
      <c r="S18" s="69">
        <f t="shared" si="4"/>
        <v>44926</v>
      </c>
      <c r="T18" s="70">
        <f t="shared" si="5"/>
        <v>0.3</v>
      </c>
      <c r="U18" s="57">
        <f t="shared" si="8"/>
        <v>0.64999999999999991</v>
      </c>
      <c r="V18" s="64">
        <f>+IF(U18&gt;=80%,$AC$12,IF(AND( U18&gt;60%,U18&lt;80%),$AC$13,#REF!))</f>
        <v>0</v>
      </c>
    </row>
    <row r="19" spans="3:22" ht="15" customHeight="1" x14ac:dyDescent="0.3">
      <c r="C19" s="49" t="s">
        <v>67</v>
      </c>
      <c r="D19" s="50">
        <v>2</v>
      </c>
      <c r="E19" s="50">
        <v>9</v>
      </c>
      <c r="F19" s="50">
        <v>0</v>
      </c>
      <c r="G19" s="50">
        <v>0</v>
      </c>
      <c r="H19" s="67">
        <f>SUM(D19:G19)</f>
        <v>11</v>
      </c>
      <c r="I19" s="67" t="str">
        <f>IF(H19=0,0,IF(($D19/$H19)&gt;=0.2,"Extremo",+IF((($D19/H19)+($E19/$H19))&gt;=0.3,"Alto",+IF((($D19/$H19)+($E19/$H19)+($F19/$H19))&gt;=0.4,"Moderado",+IF(($D19/$H19)+($E19/$H19)+($F19/$H19)+($G19/$H19)&gt;=0.5,"Bajo",IF(H19=0,0))))))</f>
        <v>Alto</v>
      </c>
      <c r="J19" s="57">
        <f t="shared" si="1"/>
        <v>0.4</v>
      </c>
      <c r="K19" s="63" t="e">
        <f>'[2]ANALISIS OCI'!AC17</f>
        <v>#DIV/0!</v>
      </c>
      <c r="L19" s="57" t="e">
        <f t="shared" si="1"/>
        <v>#DIV/0!</v>
      </c>
      <c r="M19" s="57">
        <f t="shared" si="7"/>
        <v>0.4</v>
      </c>
      <c r="N19" s="53" t="s">
        <v>59</v>
      </c>
      <c r="O19" s="57">
        <f t="shared" si="2"/>
        <v>1</v>
      </c>
      <c r="P19" s="53" t="s">
        <v>59</v>
      </c>
      <c r="Q19" s="57">
        <f t="shared" si="3"/>
        <v>0.2</v>
      </c>
      <c r="R19" s="68"/>
      <c r="S19" s="69">
        <f t="shared" si="4"/>
        <v>44926</v>
      </c>
      <c r="T19" s="70">
        <f t="shared" si="5"/>
        <v>0.3</v>
      </c>
      <c r="U19" s="57">
        <f t="shared" si="8"/>
        <v>1</v>
      </c>
      <c r="V19" s="64">
        <f>+IF(U19&gt;=80%,$AC$12,IF(AND( U19&gt;60%,U19&lt;80%),$AC$13,#REF!))</f>
        <v>0</v>
      </c>
    </row>
    <row r="20" spans="3:22" ht="15" hidden="1" customHeight="1" x14ac:dyDescent="0.3">
      <c r="C20" s="73" t="s">
        <v>68</v>
      </c>
      <c r="D20" s="74"/>
      <c r="E20" s="74"/>
      <c r="F20" s="74"/>
      <c r="G20" s="74"/>
      <c r="H20" s="67">
        <f t="shared" si="0"/>
        <v>0</v>
      </c>
      <c r="I20" s="67">
        <f t="shared" si="6"/>
        <v>0</v>
      </c>
      <c r="J20" s="57">
        <f t="shared" si="1"/>
        <v>0</v>
      </c>
      <c r="K20" s="63" t="str">
        <f>'[2]ANALISIS OCI'!AC18</f>
        <v>Bajo</v>
      </c>
      <c r="L20" s="57">
        <f t="shared" si="1"/>
        <v>0.1</v>
      </c>
      <c r="M20" s="57">
        <f t="shared" si="7"/>
        <v>0.1</v>
      </c>
      <c r="N20" s="53" t="s">
        <v>58</v>
      </c>
      <c r="O20" s="57">
        <f t="shared" si="2"/>
        <v>0</v>
      </c>
      <c r="P20" s="53" t="s">
        <v>58</v>
      </c>
      <c r="Q20" s="57">
        <f t="shared" si="3"/>
        <v>0</v>
      </c>
      <c r="R20" s="68">
        <v>43817</v>
      </c>
      <c r="S20" s="69">
        <f t="shared" si="4"/>
        <v>1109</v>
      </c>
      <c r="T20" s="70">
        <f t="shared" si="5"/>
        <v>0.3</v>
      </c>
      <c r="U20" s="57">
        <f t="shared" si="8"/>
        <v>0.4</v>
      </c>
      <c r="V20" s="64" t="e">
        <f>+IF(U20&gt;=80%,$AC$12,IF(AND( U20&gt;60%,U20&lt;80%),$AC$13,#REF!))</f>
        <v>#REF!</v>
      </c>
    </row>
    <row r="21" spans="3:22" ht="15" hidden="1" customHeight="1" x14ac:dyDescent="0.3">
      <c r="C21" s="49" t="s">
        <v>69</v>
      </c>
      <c r="D21" s="74"/>
      <c r="E21" s="74"/>
      <c r="F21" s="74"/>
      <c r="G21" s="74"/>
      <c r="H21" s="67">
        <f t="shared" si="0"/>
        <v>0</v>
      </c>
      <c r="I21" s="67">
        <f t="shared" si="6"/>
        <v>0</v>
      </c>
      <c r="J21" s="57">
        <f t="shared" si="1"/>
        <v>0</v>
      </c>
      <c r="K21" s="63" t="str">
        <f>'[2]ANALISIS OCI'!AC19</f>
        <v>Bajo</v>
      </c>
      <c r="L21" s="57">
        <f t="shared" si="1"/>
        <v>0.1</v>
      </c>
      <c r="M21" s="57">
        <f t="shared" si="7"/>
        <v>0.1</v>
      </c>
      <c r="N21" s="53" t="s">
        <v>58</v>
      </c>
      <c r="O21" s="57">
        <f t="shared" si="2"/>
        <v>0</v>
      </c>
      <c r="P21" s="53" t="s">
        <v>58</v>
      </c>
      <c r="Q21" s="57">
        <f t="shared" si="3"/>
        <v>0</v>
      </c>
      <c r="R21" s="68"/>
      <c r="S21" s="69">
        <f t="shared" si="4"/>
        <v>44926</v>
      </c>
      <c r="T21" s="70">
        <f t="shared" si="5"/>
        <v>0.3</v>
      </c>
      <c r="U21" s="57">
        <f t="shared" si="8"/>
        <v>0.4</v>
      </c>
      <c r="V21" s="64" t="e">
        <f>+IF(U21&gt;=80%,$AC$12,IF(AND( U21&gt;60%,U21&lt;80%),$AC$13,#REF!))</f>
        <v>#REF!</v>
      </c>
    </row>
    <row r="22" spans="3:22" ht="15" customHeight="1" x14ac:dyDescent="0.3">
      <c r="C22" s="49" t="s">
        <v>70</v>
      </c>
      <c r="D22" s="50">
        <v>0</v>
      </c>
      <c r="E22" s="50">
        <v>1</v>
      </c>
      <c r="F22" s="50">
        <v>0</v>
      </c>
      <c r="G22" s="50">
        <v>0</v>
      </c>
      <c r="H22" s="67">
        <f t="shared" si="0"/>
        <v>1</v>
      </c>
      <c r="I22" s="67" t="str">
        <f t="shared" si="6"/>
        <v>Alto</v>
      </c>
      <c r="J22" s="57">
        <f t="shared" si="1"/>
        <v>0.4</v>
      </c>
      <c r="K22" s="63" t="e">
        <f>'[2]ANALISIS OCI'!AC20</f>
        <v>#DIV/0!</v>
      </c>
      <c r="L22" s="57" t="e">
        <f t="shared" si="1"/>
        <v>#DIV/0!</v>
      </c>
      <c r="M22" s="57">
        <f t="shared" si="7"/>
        <v>0.4</v>
      </c>
      <c r="N22" s="53" t="s">
        <v>58</v>
      </c>
      <c r="O22" s="57">
        <f t="shared" si="2"/>
        <v>0</v>
      </c>
      <c r="P22" s="53" t="s">
        <v>58</v>
      </c>
      <c r="Q22" s="57">
        <f t="shared" si="3"/>
        <v>0</v>
      </c>
      <c r="R22" s="68">
        <v>43643</v>
      </c>
      <c r="S22" s="69">
        <f t="shared" si="4"/>
        <v>1283</v>
      </c>
      <c r="T22" s="70">
        <f t="shared" si="5"/>
        <v>0.3</v>
      </c>
      <c r="U22" s="57">
        <f t="shared" si="8"/>
        <v>0.7</v>
      </c>
      <c r="V22" s="64">
        <f>+IF(U22&gt;=80%,$AC$12,IF(AND( U22&gt;60%,U22&lt;80%),$AC$13,#REF!))</f>
        <v>0</v>
      </c>
    </row>
    <row r="23" spans="3:22" ht="15" customHeight="1" x14ac:dyDescent="0.3">
      <c r="C23" s="49" t="s">
        <v>71</v>
      </c>
      <c r="D23" s="50">
        <v>0</v>
      </c>
      <c r="E23" s="50">
        <v>2</v>
      </c>
      <c r="F23" s="50">
        <v>0</v>
      </c>
      <c r="G23" s="50">
        <v>0</v>
      </c>
      <c r="H23" s="67">
        <f>SUM(D23:G23)</f>
        <v>2</v>
      </c>
      <c r="I23" s="67" t="str">
        <f t="shared" si="6"/>
        <v>Alto</v>
      </c>
      <c r="J23" s="57">
        <f t="shared" si="1"/>
        <v>0.4</v>
      </c>
      <c r="K23" s="63" t="e">
        <f>'[2]ANALISIS OCI'!AC21</f>
        <v>#DIV/0!</v>
      </c>
      <c r="L23" s="57" t="e">
        <f t="shared" si="1"/>
        <v>#DIV/0!</v>
      </c>
      <c r="M23" s="57">
        <f t="shared" si="7"/>
        <v>0.4</v>
      </c>
      <c r="N23" s="53" t="s">
        <v>58</v>
      </c>
      <c r="O23" s="57">
        <f t="shared" si="2"/>
        <v>0</v>
      </c>
      <c r="P23" s="53" t="s">
        <v>58</v>
      </c>
      <c r="Q23" s="57">
        <f t="shared" si="3"/>
        <v>0</v>
      </c>
      <c r="R23" s="68"/>
      <c r="S23" s="69">
        <f t="shared" si="4"/>
        <v>44926</v>
      </c>
      <c r="T23" s="70">
        <f t="shared" si="5"/>
        <v>0.3</v>
      </c>
      <c r="U23" s="57">
        <f t="shared" si="8"/>
        <v>0.7</v>
      </c>
      <c r="V23" s="64">
        <f>+IF(U23&gt;=80%,$AC$12,IF(AND( U23&gt;60%,U23&lt;80%),$AC$13,#REF!))</f>
        <v>0</v>
      </c>
    </row>
    <row r="24" spans="3:22" ht="15" hidden="1" customHeight="1" x14ac:dyDescent="0.3">
      <c r="C24" s="49" t="s">
        <v>72</v>
      </c>
      <c r="D24" s="50">
        <v>2</v>
      </c>
      <c r="E24" s="50">
        <v>0</v>
      </c>
      <c r="F24" s="50">
        <v>8</v>
      </c>
      <c r="G24" s="50">
        <v>1</v>
      </c>
      <c r="H24" s="67">
        <f>SUM(D24:G24)</f>
        <v>11</v>
      </c>
      <c r="I24" s="67" t="str">
        <f t="shared" si="6"/>
        <v>Moderado</v>
      </c>
      <c r="J24" s="57">
        <f t="shared" si="1"/>
        <v>0.15</v>
      </c>
      <c r="K24" s="63" t="e">
        <f>'[2]ANALISIS OCI'!AC22</f>
        <v>#DIV/0!</v>
      </c>
      <c r="L24" s="57" t="e">
        <f t="shared" si="1"/>
        <v>#DIV/0!</v>
      </c>
      <c r="M24" s="57">
        <f t="shared" si="7"/>
        <v>0.15</v>
      </c>
      <c r="N24" s="53" t="s">
        <v>58</v>
      </c>
      <c r="O24" s="57">
        <f t="shared" si="2"/>
        <v>0</v>
      </c>
      <c r="P24" s="53" t="s">
        <v>59</v>
      </c>
      <c r="Q24" s="57">
        <f t="shared" si="3"/>
        <v>0.2</v>
      </c>
      <c r="R24" s="68">
        <v>44869</v>
      </c>
      <c r="S24" s="69">
        <f t="shared" si="4"/>
        <v>57</v>
      </c>
      <c r="T24" s="70">
        <f t="shared" si="5"/>
        <v>0</v>
      </c>
      <c r="U24" s="57">
        <f t="shared" si="8"/>
        <v>0.35</v>
      </c>
      <c r="V24" s="64" t="e">
        <f>+IF(U24&gt;=80%,$AC$12,IF(AND( U24&gt;60%,U24&lt;80%),$AC$13,#REF!))</f>
        <v>#REF!</v>
      </c>
    </row>
    <row r="25" spans="3:22" ht="15" hidden="1" customHeight="1" x14ac:dyDescent="0.3">
      <c r="C25" s="49" t="s">
        <v>73</v>
      </c>
      <c r="D25" s="50">
        <v>1</v>
      </c>
      <c r="E25" s="50">
        <v>0</v>
      </c>
      <c r="F25" s="50">
        <v>1</v>
      </c>
      <c r="G25" s="50">
        <v>0</v>
      </c>
      <c r="H25" s="67">
        <f>SUM(D25:G25)</f>
        <v>2</v>
      </c>
      <c r="I25" s="67" t="str">
        <f t="shared" si="6"/>
        <v>Extremo</v>
      </c>
      <c r="J25" s="57">
        <f t="shared" si="1"/>
        <v>0.5</v>
      </c>
      <c r="K25" s="63" t="e">
        <f>'[2]ANALISIS OCI'!AC23</f>
        <v>#DIV/0!</v>
      </c>
      <c r="L25" s="57" t="e">
        <f t="shared" si="1"/>
        <v>#DIV/0!</v>
      </c>
      <c r="M25" s="57">
        <f t="shared" si="7"/>
        <v>0.5</v>
      </c>
      <c r="N25" s="53" t="s">
        <v>58</v>
      </c>
      <c r="O25" s="57">
        <f t="shared" si="2"/>
        <v>0</v>
      </c>
      <c r="P25" s="53" t="s">
        <v>58</v>
      </c>
      <c r="Q25" s="57">
        <f t="shared" si="3"/>
        <v>0</v>
      </c>
      <c r="R25" s="68">
        <v>44743</v>
      </c>
      <c r="S25" s="69">
        <f t="shared" si="4"/>
        <v>183</v>
      </c>
      <c r="T25" s="70">
        <f t="shared" si="5"/>
        <v>0</v>
      </c>
      <c r="U25" s="57">
        <f t="shared" si="8"/>
        <v>0.5</v>
      </c>
      <c r="V25" s="64" t="e">
        <f>+IF(U25&gt;=80%,$AC$12,IF(AND( U25&gt;60%,U25&lt;80%),$AC$13,#REF!))</f>
        <v>#REF!</v>
      </c>
    </row>
    <row r="26" spans="3:22" ht="15" hidden="1" customHeight="1" x14ac:dyDescent="0.3">
      <c r="C26" s="49" t="s">
        <v>74</v>
      </c>
      <c r="D26" s="50">
        <v>2</v>
      </c>
      <c r="E26" s="50">
        <v>0</v>
      </c>
      <c r="F26" s="50">
        <v>3</v>
      </c>
      <c r="G26" s="50">
        <v>0</v>
      </c>
      <c r="H26" s="67">
        <f>SUM(D26:G26)</f>
        <v>5</v>
      </c>
      <c r="I26" s="67" t="str">
        <f t="shared" si="6"/>
        <v>Extremo</v>
      </c>
      <c r="J26" s="57">
        <f t="shared" si="1"/>
        <v>0.5</v>
      </c>
      <c r="K26" s="63" t="e">
        <f>'[2]ANALISIS OCI'!AC24</f>
        <v>#DIV/0!</v>
      </c>
      <c r="L26" s="57" t="e">
        <f t="shared" si="1"/>
        <v>#DIV/0!</v>
      </c>
      <c r="M26" s="57">
        <f t="shared" si="7"/>
        <v>0.5</v>
      </c>
      <c r="N26" s="53" t="s">
        <v>58</v>
      </c>
      <c r="O26" s="57">
        <f t="shared" si="2"/>
        <v>0</v>
      </c>
      <c r="P26" s="53" t="s">
        <v>58</v>
      </c>
      <c r="Q26" s="57">
        <f t="shared" si="3"/>
        <v>0</v>
      </c>
      <c r="R26" s="68">
        <v>44729</v>
      </c>
      <c r="S26" s="69">
        <f t="shared" si="4"/>
        <v>197</v>
      </c>
      <c r="T26" s="70">
        <f t="shared" si="5"/>
        <v>0</v>
      </c>
      <c r="U26" s="57">
        <f t="shared" si="8"/>
        <v>0.5</v>
      </c>
      <c r="V26" s="64" t="e">
        <f>+IF(U26&gt;=80%,$AC$12,IF(AND( U26&gt;60%,U26&lt;80%),$AC$13,#REF!))</f>
        <v>#REF!</v>
      </c>
    </row>
    <row r="27" spans="3:22" ht="15" hidden="1" customHeight="1" x14ac:dyDescent="0.3">
      <c r="C27" s="49" t="s">
        <v>75</v>
      </c>
      <c r="D27" s="50">
        <v>1</v>
      </c>
      <c r="E27" s="50">
        <v>5</v>
      </c>
      <c r="F27" s="50">
        <v>5</v>
      </c>
      <c r="G27" s="50">
        <v>0</v>
      </c>
      <c r="H27" s="67">
        <f>SUM(D27:G27)</f>
        <v>11</v>
      </c>
      <c r="I27" s="67" t="str">
        <f t="shared" si="6"/>
        <v>Alto</v>
      </c>
      <c r="J27" s="57">
        <f t="shared" si="1"/>
        <v>0.4</v>
      </c>
      <c r="K27" s="63" t="e">
        <f>'[2]ANALISIS OCI'!AC25</f>
        <v>#DIV/0!</v>
      </c>
      <c r="L27" s="57" t="e">
        <f t="shared" si="1"/>
        <v>#DIV/0!</v>
      </c>
      <c r="M27" s="57">
        <f t="shared" si="7"/>
        <v>0.4</v>
      </c>
      <c r="N27" s="53" t="s">
        <v>58</v>
      </c>
      <c r="O27" s="57">
        <f t="shared" si="2"/>
        <v>0</v>
      </c>
      <c r="P27" s="53" t="s">
        <v>58</v>
      </c>
      <c r="Q27" s="57">
        <f t="shared" si="3"/>
        <v>0</v>
      </c>
      <c r="R27" s="68">
        <v>44926</v>
      </c>
      <c r="S27" s="69">
        <f t="shared" si="4"/>
        <v>0</v>
      </c>
      <c r="T27" s="70">
        <f t="shared" si="5"/>
        <v>0</v>
      </c>
      <c r="U27" s="57">
        <f t="shared" si="8"/>
        <v>0.4</v>
      </c>
      <c r="V27" s="64" t="e">
        <f>+IF(U27&gt;=80%,$AC$12,IF(AND( U27&gt;60%,U27&lt;80%),$AC$13,#REF!))</f>
        <v>#REF!</v>
      </c>
    </row>
    <row r="28" spans="3:22" ht="15" hidden="1" customHeight="1" x14ac:dyDescent="0.3">
      <c r="C28" s="49" t="s">
        <v>76</v>
      </c>
      <c r="D28" s="50">
        <v>0</v>
      </c>
      <c r="E28" s="50">
        <v>2</v>
      </c>
      <c r="F28" s="50">
        <v>1</v>
      </c>
      <c r="G28" s="50">
        <v>0</v>
      </c>
      <c r="H28" s="67">
        <f t="shared" si="0"/>
        <v>3</v>
      </c>
      <c r="I28" s="67" t="str">
        <f t="shared" si="6"/>
        <v>Alto</v>
      </c>
      <c r="J28" s="57">
        <f t="shared" si="1"/>
        <v>0.4</v>
      </c>
      <c r="K28" s="63" t="e">
        <f>'[2]ANALISIS OCI'!AC26</f>
        <v>#DIV/0!</v>
      </c>
      <c r="L28" s="57" t="e">
        <f t="shared" si="1"/>
        <v>#DIV/0!</v>
      </c>
      <c r="M28" s="57">
        <f t="shared" si="7"/>
        <v>0.4</v>
      </c>
      <c r="N28" s="53" t="s">
        <v>58</v>
      </c>
      <c r="O28" s="57">
        <f t="shared" si="2"/>
        <v>0</v>
      </c>
      <c r="P28" s="53" t="s">
        <v>58</v>
      </c>
      <c r="Q28" s="57">
        <f t="shared" si="3"/>
        <v>0</v>
      </c>
      <c r="R28" s="68">
        <v>44855</v>
      </c>
      <c r="S28" s="69">
        <f t="shared" si="4"/>
        <v>71</v>
      </c>
      <c r="T28" s="70">
        <f t="shared" si="5"/>
        <v>0</v>
      </c>
      <c r="U28" s="57">
        <f t="shared" si="8"/>
        <v>0.4</v>
      </c>
      <c r="V28" s="64" t="e">
        <f>+IF(U28&gt;=80%,$AC$12,IF(AND( U28&gt;60%,U28&lt;80%),$AC$13,#REF!))</f>
        <v>#REF!</v>
      </c>
    </row>
  </sheetData>
  <autoFilter ref="A10:V28">
    <filterColumn colId="8" showButton="0"/>
    <filterColumn colId="10" showButton="0"/>
    <filterColumn colId="11" showButton="0"/>
    <filterColumn colId="13" showButton="0"/>
    <filterColumn colId="15" showButton="0"/>
    <filterColumn colId="20" showButton="0">
      <filters>
        <filter val="100%"/>
        <filter val="65%"/>
        <filter val="70%"/>
      </filters>
    </filterColumn>
  </autoFilter>
  <mergeCells count="20">
    <mergeCell ref="U8:V8"/>
    <mergeCell ref="C2:C5"/>
    <mergeCell ref="D6:E6"/>
    <mergeCell ref="D8:K8"/>
    <mergeCell ref="N8:O8"/>
    <mergeCell ref="P8:Q8"/>
    <mergeCell ref="R8:T8"/>
    <mergeCell ref="V4:V5"/>
    <mergeCell ref="D2:U3"/>
    <mergeCell ref="D4:U5"/>
    <mergeCell ref="R9:R10"/>
    <mergeCell ref="S9:S10"/>
    <mergeCell ref="T9:T10"/>
    <mergeCell ref="U9:V10"/>
    <mergeCell ref="C9:C10"/>
    <mergeCell ref="D9:H9"/>
    <mergeCell ref="I9:J10"/>
    <mergeCell ref="K9:M10"/>
    <mergeCell ref="N9:O10"/>
    <mergeCell ref="P9:Q10"/>
  </mergeCells>
  <conditionalFormatting sqref="I24">
    <cfRule type="containsText" dxfId="53" priority="1" operator="containsText" text="Moderado">
      <formula>NOT(ISERROR(SEARCH(("Moderado"),(I24))))</formula>
    </cfRule>
  </conditionalFormatting>
  <conditionalFormatting sqref="I17 I28 I20:I22 I11:I15">
    <cfRule type="containsText" dxfId="52" priority="53" operator="containsText" text="Moderado">
      <formula>NOT(ISERROR(SEARCH(("Moderado"),(I11))))</formula>
    </cfRule>
  </conditionalFormatting>
  <conditionalFormatting sqref="I17 I28 I20:I22 I11:I15">
    <cfRule type="containsText" dxfId="51" priority="54" operator="containsText" text="Alto">
      <formula>NOT(ISERROR(SEARCH(("Alto"),(I11))))</formula>
    </cfRule>
  </conditionalFormatting>
  <conditionalFormatting sqref="I17 I28 I20:I22 I11:I15">
    <cfRule type="containsText" dxfId="50" priority="55" operator="containsText" text="Muy Alto">
      <formula>NOT(ISERROR(SEARCH(("Muy Alto"),(I11))))</formula>
    </cfRule>
  </conditionalFormatting>
  <conditionalFormatting sqref="I17 I28 I20:I22 I11:I15">
    <cfRule type="containsText" dxfId="49" priority="56" operator="containsText" text="Muy Bajo">
      <formula>NOT(ISERROR(SEARCH(("Muy Bajo"),(I11))))</formula>
    </cfRule>
  </conditionalFormatting>
  <conditionalFormatting sqref="I17 I28 I20:I22 I11:I15">
    <cfRule type="containsText" dxfId="48" priority="57" operator="containsText" text="Bajo">
      <formula>NOT(ISERROR(SEARCH(("Bajo"),(I11))))</formula>
    </cfRule>
  </conditionalFormatting>
  <conditionalFormatting sqref="I17 I28 I20:I22 I11:I15">
    <cfRule type="containsText" dxfId="47" priority="58" operator="containsText" text="Extremo">
      <formula>NOT(ISERROR(SEARCH(("Extremo"),(I11))))</formula>
    </cfRule>
  </conditionalFormatting>
  <conditionalFormatting sqref="I16">
    <cfRule type="containsText" dxfId="46" priority="47" operator="containsText" text="Moderado">
      <formula>NOT(ISERROR(SEARCH(("Moderado"),(I16))))</formula>
    </cfRule>
  </conditionalFormatting>
  <conditionalFormatting sqref="I16">
    <cfRule type="containsText" dxfId="45" priority="48" operator="containsText" text="Alto">
      <formula>NOT(ISERROR(SEARCH(("Alto"),(I16))))</formula>
    </cfRule>
  </conditionalFormatting>
  <conditionalFormatting sqref="I16">
    <cfRule type="containsText" dxfId="44" priority="49" operator="containsText" text="Muy Alto">
      <formula>NOT(ISERROR(SEARCH(("Muy Alto"),(I16))))</formula>
    </cfRule>
  </conditionalFormatting>
  <conditionalFormatting sqref="I16">
    <cfRule type="containsText" dxfId="43" priority="50" operator="containsText" text="Muy Bajo">
      <formula>NOT(ISERROR(SEARCH(("Muy Bajo"),(I16))))</formula>
    </cfRule>
  </conditionalFormatting>
  <conditionalFormatting sqref="I16">
    <cfRule type="containsText" dxfId="42" priority="51" operator="containsText" text="Bajo">
      <formula>NOT(ISERROR(SEARCH(("Bajo"),(I16))))</formula>
    </cfRule>
  </conditionalFormatting>
  <conditionalFormatting sqref="I16">
    <cfRule type="containsText" dxfId="41" priority="52" operator="containsText" text="Extremo">
      <formula>NOT(ISERROR(SEARCH(("Extremo"),(I16))))</formula>
    </cfRule>
  </conditionalFormatting>
  <conditionalFormatting sqref="I19">
    <cfRule type="containsText" dxfId="40" priority="35" operator="containsText" text="Moderado">
      <formula>NOT(ISERROR(SEARCH(("Moderado"),(I19))))</formula>
    </cfRule>
  </conditionalFormatting>
  <conditionalFormatting sqref="I19">
    <cfRule type="containsText" dxfId="39" priority="36" operator="containsText" text="Alto">
      <formula>NOT(ISERROR(SEARCH(("Alto"),(I19))))</formula>
    </cfRule>
  </conditionalFormatting>
  <conditionalFormatting sqref="I19">
    <cfRule type="containsText" dxfId="38" priority="37" operator="containsText" text="Muy Alto">
      <formula>NOT(ISERROR(SEARCH(("Muy Alto"),(I19))))</formula>
    </cfRule>
  </conditionalFormatting>
  <conditionalFormatting sqref="I19">
    <cfRule type="containsText" dxfId="37" priority="38" operator="containsText" text="Muy Bajo">
      <formula>NOT(ISERROR(SEARCH(("Muy Bajo"),(I19))))</formula>
    </cfRule>
  </conditionalFormatting>
  <conditionalFormatting sqref="I19">
    <cfRule type="containsText" dxfId="36" priority="39" operator="containsText" text="Bajo">
      <formula>NOT(ISERROR(SEARCH(("Bajo"),(I19))))</formula>
    </cfRule>
  </conditionalFormatting>
  <conditionalFormatting sqref="I19">
    <cfRule type="containsText" dxfId="35" priority="40" operator="containsText" text="Extremo">
      <formula>NOT(ISERROR(SEARCH(("Extremo"),(I19))))</formula>
    </cfRule>
  </conditionalFormatting>
  <conditionalFormatting sqref="I18">
    <cfRule type="containsText" dxfId="34" priority="41" operator="containsText" text="Moderado">
      <formula>NOT(ISERROR(SEARCH(("Moderado"),(I18))))</formula>
    </cfRule>
  </conditionalFormatting>
  <conditionalFormatting sqref="I18">
    <cfRule type="containsText" dxfId="33" priority="42" operator="containsText" text="Alto">
      <formula>NOT(ISERROR(SEARCH(("Alto"),(I18))))</formula>
    </cfRule>
  </conditionalFormatting>
  <conditionalFormatting sqref="I18">
    <cfRule type="containsText" dxfId="32" priority="43" operator="containsText" text="Muy Alto">
      <formula>NOT(ISERROR(SEARCH(("Muy Alto"),(I18))))</formula>
    </cfRule>
  </conditionalFormatting>
  <conditionalFormatting sqref="I18">
    <cfRule type="containsText" dxfId="31" priority="44" operator="containsText" text="Muy Bajo">
      <formula>NOT(ISERROR(SEARCH(("Muy Bajo"),(I18))))</formula>
    </cfRule>
  </conditionalFormatting>
  <conditionalFormatting sqref="I18">
    <cfRule type="containsText" dxfId="30" priority="45" operator="containsText" text="Bajo">
      <formula>NOT(ISERROR(SEARCH(("Bajo"),(I18))))</formula>
    </cfRule>
  </conditionalFormatting>
  <conditionalFormatting sqref="I18">
    <cfRule type="containsText" dxfId="29" priority="46" operator="containsText" text="Extremo">
      <formula>NOT(ISERROR(SEARCH(("Extremo"),(I18))))</formula>
    </cfRule>
  </conditionalFormatting>
  <conditionalFormatting sqref="U11:U23 U28">
    <cfRule type="colorScale" priority="59">
      <colorScale>
        <cfvo type="min"/>
        <cfvo type="percentile" val="50"/>
        <cfvo type="max"/>
        <color rgb="FF63BE7B"/>
        <color rgb="FFFFEB84"/>
        <color rgb="FFF8696B"/>
      </colorScale>
    </cfRule>
  </conditionalFormatting>
  <conditionalFormatting sqref="I23">
    <cfRule type="containsText" dxfId="28" priority="29" operator="containsText" text="Moderado">
      <formula>NOT(ISERROR(SEARCH(("Moderado"),(I23))))</formula>
    </cfRule>
  </conditionalFormatting>
  <conditionalFormatting sqref="I23">
    <cfRule type="containsText" dxfId="27" priority="30" operator="containsText" text="Alto">
      <formula>NOT(ISERROR(SEARCH(("Alto"),(I23))))</formula>
    </cfRule>
  </conditionalFormatting>
  <conditionalFormatting sqref="I23">
    <cfRule type="containsText" dxfId="26" priority="31" operator="containsText" text="Muy Alto">
      <formula>NOT(ISERROR(SEARCH(("Muy Alto"),(I23))))</formula>
    </cfRule>
  </conditionalFormatting>
  <conditionalFormatting sqref="I23">
    <cfRule type="containsText" dxfId="25" priority="32" operator="containsText" text="Muy Bajo">
      <formula>NOT(ISERROR(SEARCH(("Muy Bajo"),(I23))))</formula>
    </cfRule>
  </conditionalFormatting>
  <conditionalFormatting sqref="I23">
    <cfRule type="containsText" dxfId="24" priority="33" operator="containsText" text="Bajo">
      <formula>NOT(ISERROR(SEARCH(("Bajo"),(I23))))</formula>
    </cfRule>
  </conditionalFormatting>
  <conditionalFormatting sqref="I23">
    <cfRule type="containsText" dxfId="23" priority="34" operator="containsText" text="Extremo">
      <formula>NOT(ISERROR(SEARCH(("Extremo"),(I23))))</formula>
    </cfRule>
  </conditionalFormatting>
  <conditionalFormatting sqref="I27">
    <cfRule type="containsText" dxfId="22" priority="22" operator="containsText" text="Moderado">
      <formula>NOT(ISERROR(SEARCH(("Moderado"),(I27))))</formula>
    </cfRule>
  </conditionalFormatting>
  <conditionalFormatting sqref="I27">
    <cfRule type="containsText" dxfId="21" priority="23" operator="containsText" text="Alto">
      <formula>NOT(ISERROR(SEARCH(("Alto"),(I27))))</formula>
    </cfRule>
  </conditionalFormatting>
  <conditionalFormatting sqref="I27">
    <cfRule type="containsText" dxfId="20" priority="24" operator="containsText" text="Muy Alto">
      <formula>NOT(ISERROR(SEARCH(("Muy Alto"),(I27))))</formula>
    </cfRule>
  </conditionalFormatting>
  <conditionalFormatting sqref="I27">
    <cfRule type="containsText" dxfId="19" priority="25" operator="containsText" text="Muy Bajo">
      <formula>NOT(ISERROR(SEARCH(("Muy Bajo"),(I27))))</formula>
    </cfRule>
  </conditionalFormatting>
  <conditionalFormatting sqref="I27">
    <cfRule type="containsText" dxfId="18" priority="26" operator="containsText" text="Bajo">
      <formula>NOT(ISERROR(SEARCH(("Bajo"),(I27))))</formula>
    </cfRule>
  </conditionalFormatting>
  <conditionalFormatting sqref="I27">
    <cfRule type="containsText" dxfId="17" priority="27" operator="containsText" text="Extremo">
      <formula>NOT(ISERROR(SEARCH(("Extremo"),(I27))))</formula>
    </cfRule>
  </conditionalFormatting>
  <conditionalFormatting sqref="U27">
    <cfRule type="colorScale" priority="28">
      <colorScale>
        <cfvo type="min"/>
        <cfvo type="percentile" val="50"/>
        <cfvo type="max"/>
        <color rgb="FF63BE7B"/>
        <color rgb="FFFFEB84"/>
        <color rgb="FFF8696B"/>
      </colorScale>
    </cfRule>
  </conditionalFormatting>
  <conditionalFormatting sqref="I26">
    <cfRule type="containsText" dxfId="16" priority="15" operator="containsText" text="Moderado">
      <formula>NOT(ISERROR(SEARCH(("Moderado"),(I26))))</formula>
    </cfRule>
  </conditionalFormatting>
  <conditionalFormatting sqref="I26">
    <cfRule type="containsText" dxfId="15" priority="16" operator="containsText" text="Alto">
      <formula>NOT(ISERROR(SEARCH(("Alto"),(I26))))</formula>
    </cfRule>
  </conditionalFormatting>
  <conditionalFormatting sqref="I26">
    <cfRule type="containsText" dxfId="14" priority="17" operator="containsText" text="Muy Alto">
      <formula>NOT(ISERROR(SEARCH(("Muy Alto"),(I26))))</formula>
    </cfRule>
  </conditionalFormatting>
  <conditionalFormatting sqref="I26">
    <cfRule type="containsText" dxfId="13" priority="18" operator="containsText" text="Muy Bajo">
      <formula>NOT(ISERROR(SEARCH(("Muy Bajo"),(I26))))</formula>
    </cfRule>
  </conditionalFormatting>
  <conditionalFormatting sqref="I26">
    <cfRule type="containsText" dxfId="12" priority="19" operator="containsText" text="Bajo">
      <formula>NOT(ISERROR(SEARCH(("Bajo"),(I26))))</formula>
    </cfRule>
  </conditionalFormatting>
  <conditionalFormatting sqref="I26">
    <cfRule type="containsText" dxfId="11" priority="20" operator="containsText" text="Extremo">
      <formula>NOT(ISERROR(SEARCH(("Extremo"),(I26))))</formula>
    </cfRule>
  </conditionalFormatting>
  <conditionalFormatting sqref="U26">
    <cfRule type="colorScale" priority="21">
      <colorScale>
        <cfvo type="min"/>
        <cfvo type="percentile" val="50"/>
        <cfvo type="max"/>
        <color rgb="FF63BE7B"/>
        <color rgb="FFFFEB84"/>
        <color rgb="FFF8696B"/>
      </colorScale>
    </cfRule>
  </conditionalFormatting>
  <conditionalFormatting sqref="I25">
    <cfRule type="containsText" dxfId="10" priority="8" operator="containsText" text="Moderado">
      <formula>NOT(ISERROR(SEARCH(("Moderado"),(I25))))</formula>
    </cfRule>
  </conditionalFormatting>
  <conditionalFormatting sqref="I25">
    <cfRule type="containsText" dxfId="9" priority="9" operator="containsText" text="Alto">
      <formula>NOT(ISERROR(SEARCH(("Alto"),(I25))))</formula>
    </cfRule>
  </conditionalFormatting>
  <conditionalFormatting sqref="I25">
    <cfRule type="containsText" dxfId="8" priority="10" operator="containsText" text="Muy Alto">
      <formula>NOT(ISERROR(SEARCH(("Muy Alto"),(I25))))</formula>
    </cfRule>
  </conditionalFormatting>
  <conditionalFormatting sqref="I25">
    <cfRule type="containsText" dxfId="7" priority="11" operator="containsText" text="Muy Bajo">
      <formula>NOT(ISERROR(SEARCH(("Muy Bajo"),(I25))))</formula>
    </cfRule>
  </conditionalFormatting>
  <conditionalFormatting sqref="I25">
    <cfRule type="containsText" dxfId="6" priority="12" operator="containsText" text="Bajo">
      <formula>NOT(ISERROR(SEARCH(("Bajo"),(I25))))</formula>
    </cfRule>
  </conditionalFormatting>
  <conditionalFormatting sqref="I25">
    <cfRule type="containsText" dxfId="5" priority="13" operator="containsText" text="Extremo">
      <formula>NOT(ISERROR(SEARCH(("Extremo"),(I25))))</formula>
    </cfRule>
  </conditionalFormatting>
  <conditionalFormatting sqref="U25">
    <cfRule type="colorScale" priority="14">
      <colorScale>
        <cfvo type="min"/>
        <cfvo type="percentile" val="50"/>
        <cfvo type="max"/>
        <color rgb="FF63BE7B"/>
        <color rgb="FFFFEB84"/>
        <color rgb="FFF8696B"/>
      </colorScale>
    </cfRule>
  </conditionalFormatting>
  <conditionalFormatting sqref="I24">
    <cfRule type="containsText" dxfId="4" priority="2" operator="containsText" text="Alto">
      <formula>NOT(ISERROR(SEARCH(("Alto"),(I24))))</formula>
    </cfRule>
  </conditionalFormatting>
  <conditionalFormatting sqref="I24">
    <cfRule type="containsText" dxfId="3" priority="3" operator="containsText" text="Muy Alto">
      <formula>NOT(ISERROR(SEARCH(("Muy Alto"),(I24))))</formula>
    </cfRule>
  </conditionalFormatting>
  <conditionalFormatting sqref="I24">
    <cfRule type="containsText" dxfId="2" priority="4" operator="containsText" text="Muy Bajo">
      <formula>NOT(ISERROR(SEARCH(("Muy Bajo"),(I24))))</formula>
    </cfRule>
  </conditionalFormatting>
  <conditionalFormatting sqref="I24">
    <cfRule type="containsText" dxfId="1" priority="5" operator="containsText" text="Bajo">
      <formula>NOT(ISERROR(SEARCH(("Bajo"),(I24))))</formula>
    </cfRule>
  </conditionalFormatting>
  <conditionalFormatting sqref="I24">
    <cfRule type="containsText" dxfId="0" priority="6" operator="containsText" text="Extremo">
      <formula>NOT(ISERROR(SEARCH(("Extremo"),(I24))))</formula>
    </cfRule>
  </conditionalFormatting>
  <conditionalFormatting sqref="U24">
    <cfRule type="colorScale" priority="7">
      <colorScale>
        <cfvo type="min"/>
        <cfvo type="percentile" val="50"/>
        <cfvo type="max"/>
        <color rgb="FF63BE7B"/>
        <color rgb="FFFFEB84"/>
        <color rgb="FFF8696B"/>
      </colorScale>
    </cfRule>
  </conditionalFormatting>
  <dataValidations disablePrompts="1" count="1">
    <dataValidation type="list" allowBlank="1" showErrorMessage="1" sqref="P11:P28 N11:N28">
      <formula1>"Si,No"</formula1>
    </dataValidation>
  </dataValidations>
  <pageMargins left="0.7" right="0.7" top="0.75" bottom="0.75" header="0" footer="0"/>
  <pageSetup orientation="portrait" r:id="rId1"/>
  <headerFooter>
    <oddFooter>&amp;RCEI-F-28
Versión 2
20/04/2023</oddFooter>
  </headerFooter>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94"/>
  <sheetViews>
    <sheetView topLeftCell="A37" zoomScale="62" zoomScaleNormal="62" workbookViewId="0">
      <selection activeCell="K68" sqref="K68"/>
    </sheetView>
  </sheetViews>
  <sheetFormatPr baseColWidth="10" defaultColWidth="9.140625" defaultRowHeight="14.25" x14ac:dyDescent="0.2"/>
  <cols>
    <col min="1" max="1" width="29.85546875" style="4" customWidth="1"/>
    <col min="2" max="2" width="50.28515625" style="4" customWidth="1"/>
    <col min="3" max="3" width="26.140625" style="29" customWidth="1"/>
    <col min="4" max="4" width="47" style="29" customWidth="1"/>
    <col min="5" max="5" width="23.7109375" style="29" customWidth="1"/>
    <col min="6" max="6" width="21" style="29" customWidth="1"/>
    <col min="7" max="7" width="13.7109375" style="39" customWidth="1"/>
    <col min="8" max="8" width="14" style="4" customWidth="1"/>
    <col min="9" max="9" width="11" style="4" customWidth="1"/>
    <col min="10" max="13" width="9.28515625" style="4" customWidth="1"/>
    <col min="14" max="14" width="12.85546875" style="4" customWidth="1"/>
    <col min="15" max="15" width="16.140625" style="4" customWidth="1"/>
    <col min="16" max="16" width="12.85546875" style="4" customWidth="1"/>
    <col min="17" max="18" width="15.85546875" style="4" customWidth="1"/>
    <col min="19" max="19" width="38.7109375" style="4" customWidth="1"/>
    <col min="20" max="20" width="26.140625" style="4" customWidth="1"/>
    <col min="21" max="16384" width="9.140625" style="4"/>
  </cols>
  <sheetData>
    <row r="1" spans="1:18" ht="15" thickBot="1" x14ac:dyDescent="0.25"/>
    <row r="2" spans="1:18" s="1" customFormat="1" ht="32.25" customHeight="1" thickBot="1" x14ac:dyDescent="0.3">
      <c r="A2" s="177"/>
      <c r="B2" s="180" t="s">
        <v>49</v>
      </c>
      <c r="C2" s="181"/>
      <c r="D2" s="181"/>
      <c r="E2" s="181"/>
      <c r="F2" s="181"/>
      <c r="G2" s="181"/>
      <c r="H2" s="181"/>
      <c r="I2" s="181"/>
      <c r="J2" s="181"/>
      <c r="K2" s="181"/>
      <c r="L2" s="181"/>
      <c r="M2" s="181"/>
      <c r="N2" s="181"/>
      <c r="O2" s="181"/>
      <c r="P2" s="182"/>
      <c r="Q2" s="186" t="s">
        <v>56</v>
      </c>
      <c r="R2" s="187"/>
    </row>
    <row r="3" spans="1:18" s="1" customFormat="1" ht="32.25" customHeight="1" thickBot="1" x14ac:dyDescent="0.3">
      <c r="A3" s="178"/>
      <c r="B3" s="183"/>
      <c r="C3" s="184"/>
      <c r="D3" s="184"/>
      <c r="E3" s="184"/>
      <c r="F3" s="184"/>
      <c r="G3" s="184"/>
      <c r="H3" s="184"/>
      <c r="I3" s="184"/>
      <c r="J3" s="184"/>
      <c r="K3" s="184"/>
      <c r="L3" s="184"/>
      <c r="M3" s="184"/>
      <c r="N3" s="184"/>
      <c r="O3" s="184"/>
      <c r="P3" s="185"/>
      <c r="Q3" s="186" t="s">
        <v>77</v>
      </c>
      <c r="R3" s="187"/>
    </row>
    <row r="4" spans="1:18" s="1" customFormat="1" ht="32.25" customHeight="1" x14ac:dyDescent="0.25">
      <c r="A4" s="178"/>
      <c r="B4" s="188" t="s">
        <v>53</v>
      </c>
      <c r="C4" s="189"/>
      <c r="D4" s="189"/>
      <c r="E4" s="189"/>
      <c r="F4" s="189"/>
      <c r="G4" s="189"/>
      <c r="H4" s="189"/>
      <c r="I4" s="189"/>
      <c r="J4" s="189"/>
      <c r="K4" s="189"/>
      <c r="L4" s="189"/>
      <c r="M4" s="189"/>
      <c r="N4" s="189"/>
      <c r="O4" s="189"/>
      <c r="P4" s="190"/>
      <c r="Q4" s="194" t="s">
        <v>78</v>
      </c>
      <c r="R4" s="195"/>
    </row>
    <row r="5" spans="1:18" s="1" customFormat="1" ht="32.25" customHeight="1" thickBot="1" x14ac:dyDescent="0.3">
      <c r="A5" s="179"/>
      <c r="B5" s="191"/>
      <c r="C5" s="192"/>
      <c r="D5" s="192"/>
      <c r="E5" s="192"/>
      <c r="F5" s="192"/>
      <c r="G5" s="192"/>
      <c r="H5" s="192"/>
      <c r="I5" s="192"/>
      <c r="J5" s="192"/>
      <c r="K5" s="192"/>
      <c r="L5" s="192"/>
      <c r="M5" s="192"/>
      <c r="N5" s="192"/>
      <c r="O5" s="192"/>
      <c r="P5" s="193"/>
      <c r="Q5" s="196"/>
      <c r="R5" s="197"/>
    </row>
    <row r="6" spans="1:18" s="1" customFormat="1" ht="32.25" customHeight="1" x14ac:dyDescent="0.25">
      <c r="A6" s="173" t="s">
        <v>79</v>
      </c>
      <c r="B6" s="174"/>
      <c r="C6" s="174"/>
      <c r="D6" s="174"/>
      <c r="E6" s="174"/>
      <c r="F6" s="174"/>
      <c r="G6" s="174"/>
      <c r="H6" s="174"/>
      <c r="I6" s="174"/>
      <c r="J6" s="174"/>
      <c r="K6" s="174"/>
      <c r="L6" s="174"/>
      <c r="M6" s="174"/>
      <c r="N6" s="174"/>
      <c r="O6" s="174"/>
      <c r="P6" s="174"/>
      <c r="Q6" s="174"/>
      <c r="R6" s="175"/>
    </row>
    <row r="7" spans="1:18" s="2" customFormat="1" ht="35.25" customHeight="1" x14ac:dyDescent="0.25">
      <c r="A7" s="198" t="s">
        <v>0</v>
      </c>
      <c r="B7" s="199"/>
      <c r="C7" s="200" t="s">
        <v>80</v>
      </c>
      <c r="D7" s="201"/>
      <c r="E7" s="201"/>
      <c r="F7" s="201"/>
      <c r="G7" s="201"/>
      <c r="H7" s="201"/>
      <c r="I7" s="201"/>
      <c r="J7" s="201"/>
      <c r="K7" s="202"/>
      <c r="L7" s="166" t="s">
        <v>1</v>
      </c>
      <c r="M7" s="166"/>
      <c r="N7" s="166"/>
      <c r="O7" s="203" t="s">
        <v>81</v>
      </c>
      <c r="P7" s="203"/>
      <c r="Q7" s="203"/>
      <c r="R7" s="203"/>
    </row>
    <row r="8" spans="1:18" s="2" customFormat="1" ht="168.75" customHeight="1" x14ac:dyDescent="0.25">
      <c r="A8" s="176" t="s">
        <v>2</v>
      </c>
      <c r="B8" s="176"/>
      <c r="C8" s="165" t="s">
        <v>82</v>
      </c>
      <c r="D8" s="165"/>
      <c r="E8" s="165"/>
      <c r="F8" s="165"/>
      <c r="G8" s="165"/>
      <c r="H8" s="165"/>
      <c r="I8" s="165"/>
      <c r="J8" s="165"/>
      <c r="K8" s="165"/>
      <c r="L8" s="166" t="s">
        <v>3</v>
      </c>
      <c r="M8" s="166"/>
      <c r="N8" s="166"/>
      <c r="O8" s="204" t="s">
        <v>83</v>
      </c>
      <c r="P8" s="204"/>
      <c r="Q8" s="204"/>
      <c r="R8" s="204"/>
    </row>
    <row r="9" spans="1:18" s="2" customFormat="1" ht="89.25" customHeight="1" x14ac:dyDescent="0.25">
      <c r="A9" s="176" t="s">
        <v>4</v>
      </c>
      <c r="B9" s="176"/>
      <c r="C9" s="165" t="s">
        <v>84</v>
      </c>
      <c r="D9" s="165"/>
      <c r="E9" s="165"/>
      <c r="F9" s="165"/>
      <c r="G9" s="165"/>
      <c r="H9" s="165"/>
      <c r="I9" s="165"/>
      <c r="J9" s="165"/>
      <c r="K9" s="165"/>
      <c r="L9" s="166" t="s">
        <v>5</v>
      </c>
      <c r="M9" s="166"/>
      <c r="N9" s="166"/>
      <c r="O9" s="167" t="s">
        <v>85</v>
      </c>
      <c r="P9" s="168"/>
      <c r="Q9" s="168"/>
      <c r="R9" s="168"/>
    </row>
    <row r="10" spans="1:18" s="2" customFormat="1" ht="134.25" customHeight="1" x14ac:dyDescent="0.25">
      <c r="A10" s="166" t="s">
        <v>6</v>
      </c>
      <c r="B10" s="166"/>
      <c r="C10" s="169" t="s">
        <v>86</v>
      </c>
      <c r="D10" s="169"/>
      <c r="E10" s="169"/>
      <c r="F10" s="169"/>
      <c r="G10" s="169"/>
      <c r="H10" s="169"/>
      <c r="I10" s="169"/>
      <c r="J10" s="169"/>
      <c r="K10" s="169"/>
      <c r="L10" s="170" t="s">
        <v>7</v>
      </c>
      <c r="M10" s="171"/>
      <c r="N10" s="171"/>
      <c r="O10" s="169" t="s">
        <v>87</v>
      </c>
      <c r="P10" s="172"/>
      <c r="Q10" s="172"/>
      <c r="R10" s="172"/>
    </row>
    <row r="11" spans="1:18" ht="51.75" customHeight="1" x14ac:dyDescent="0.2">
      <c r="A11" s="3" t="s">
        <v>8</v>
      </c>
      <c r="B11" s="3" t="s">
        <v>9</v>
      </c>
      <c r="C11" s="3" t="s">
        <v>10</v>
      </c>
      <c r="D11" s="3" t="s">
        <v>11</v>
      </c>
      <c r="E11" s="3" t="s">
        <v>12</v>
      </c>
      <c r="F11" s="3" t="s">
        <v>13</v>
      </c>
      <c r="G11" s="3" t="s">
        <v>14</v>
      </c>
      <c r="H11" s="59" t="s">
        <v>15</v>
      </c>
      <c r="I11" s="59" t="s">
        <v>16</v>
      </c>
      <c r="J11" s="59" t="s">
        <v>17</v>
      </c>
      <c r="K11" s="59" t="s">
        <v>18</v>
      </c>
      <c r="L11" s="59" t="s">
        <v>19</v>
      </c>
      <c r="M11" s="59" t="s">
        <v>20</v>
      </c>
      <c r="N11" s="59" t="s">
        <v>21</v>
      </c>
      <c r="O11" s="59" t="s">
        <v>22</v>
      </c>
      <c r="P11" s="59" t="s">
        <v>23</v>
      </c>
      <c r="Q11" s="59" t="s">
        <v>24</v>
      </c>
      <c r="R11" s="114" t="s">
        <v>25</v>
      </c>
    </row>
    <row r="12" spans="1:18" ht="50.25" customHeight="1" x14ac:dyDescent="0.2">
      <c r="A12" s="160" t="s">
        <v>26</v>
      </c>
      <c r="B12" s="161"/>
      <c r="C12" s="5"/>
      <c r="D12" s="5"/>
      <c r="E12" s="5"/>
      <c r="F12" s="5"/>
      <c r="G12" s="5"/>
      <c r="H12" s="5"/>
      <c r="I12" s="5"/>
      <c r="J12" s="5"/>
      <c r="K12" s="5"/>
      <c r="L12" s="5"/>
      <c r="M12" s="5"/>
      <c r="N12" s="5"/>
      <c r="O12" s="5"/>
      <c r="P12" s="5"/>
      <c r="Q12" s="5"/>
      <c r="R12" s="5"/>
    </row>
    <row r="13" spans="1:18" ht="60.75" customHeight="1" x14ac:dyDescent="0.2">
      <c r="A13" s="75" t="s">
        <v>88</v>
      </c>
      <c r="B13" s="6" t="s">
        <v>89</v>
      </c>
      <c r="C13" s="7">
        <v>2</v>
      </c>
      <c r="D13" s="8" t="s">
        <v>90</v>
      </c>
      <c r="E13" s="9" t="s">
        <v>81</v>
      </c>
      <c r="F13" s="7" t="s">
        <v>91</v>
      </c>
      <c r="G13" s="76" t="s">
        <v>92</v>
      </c>
      <c r="H13" s="10"/>
      <c r="I13" s="10"/>
      <c r="J13" s="10"/>
      <c r="K13" s="10"/>
      <c r="L13" s="10"/>
      <c r="M13" s="10" t="s">
        <v>92</v>
      </c>
      <c r="N13" s="11"/>
      <c r="O13" s="10"/>
      <c r="P13" s="10"/>
      <c r="Q13" s="10"/>
      <c r="R13" s="10"/>
    </row>
    <row r="14" spans="1:18" ht="61.5" customHeight="1" x14ac:dyDescent="0.2">
      <c r="A14" s="75">
        <v>2</v>
      </c>
      <c r="B14" s="6" t="s">
        <v>93</v>
      </c>
      <c r="C14" s="7">
        <v>12</v>
      </c>
      <c r="D14" s="12" t="s">
        <v>94</v>
      </c>
      <c r="E14" s="9" t="s">
        <v>81</v>
      </c>
      <c r="F14" s="7" t="s">
        <v>91</v>
      </c>
      <c r="G14" s="76" t="s">
        <v>92</v>
      </c>
      <c r="H14" s="10" t="s">
        <v>92</v>
      </c>
      <c r="I14" s="10" t="s">
        <v>92</v>
      </c>
      <c r="J14" s="10" t="s">
        <v>92</v>
      </c>
      <c r="K14" s="10" t="s">
        <v>92</v>
      </c>
      <c r="L14" s="10" t="s">
        <v>92</v>
      </c>
      <c r="M14" s="10" t="s">
        <v>92</v>
      </c>
      <c r="N14" s="10" t="s">
        <v>92</v>
      </c>
      <c r="O14" s="10" t="s">
        <v>92</v>
      </c>
      <c r="P14" s="10" t="s">
        <v>92</v>
      </c>
      <c r="Q14" s="10" t="s">
        <v>92</v>
      </c>
      <c r="R14" s="10" t="s">
        <v>92</v>
      </c>
    </row>
    <row r="15" spans="1:18" ht="61.5" customHeight="1" x14ac:dyDescent="0.2">
      <c r="A15" s="13" t="s">
        <v>27</v>
      </c>
      <c r="B15" s="13"/>
      <c r="C15" s="13"/>
      <c r="D15" s="14"/>
      <c r="E15" s="13"/>
      <c r="F15" s="13"/>
      <c r="G15" s="13"/>
      <c r="H15" s="13"/>
      <c r="I15" s="13"/>
      <c r="J15" s="13"/>
      <c r="K15" s="13"/>
      <c r="L15" s="13"/>
      <c r="M15" s="13"/>
      <c r="N15" s="13"/>
      <c r="O15" s="13"/>
      <c r="P15" s="13"/>
      <c r="Q15" s="13"/>
      <c r="R15" s="13"/>
    </row>
    <row r="16" spans="1:18" ht="85.5" x14ac:dyDescent="0.2">
      <c r="A16" s="79">
        <v>1</v>
      </c>
      <c r="B16" s="6" t="s">
        <v>95</v>
      </c>
      <c r="C16" s="9">
        <v>7</v>
      </c>
      <c r="D16" s="15" t="s">
        <v>96</v>
      </c>
      <c r="E16" s="9" t="s">
        <v>81</v>
      </c>
      <c r="F16" s="7" t="s">
        <v>91</v>
      </c>
      <c r="G16" s="76"/>
      <c r="H16" s="76"/>
      <c r="I16" s="76"/>
      <c r="J16" s="77" t="s">
        <v>92</v>
      </c>
      <c r="K16" s="77" t="s">
        <v>92</v>
      </c>
      <c r="L16" s="77" t="s">
        <v>92</v>
      </c>
      <c r="M16" s="77" t="s">
        <v>92</v>
      </c>
      <c r="N16" s="77" t="s">
        <v>92</v>
      </c>
      <c r="O16" s="77" t="s">
        <v>92</v>
      </c>
      <c r="P16" s="77" t="s">
        <v>92</v>
      </c>
      <c r="Q16" s="76"/>
      <c r="R16" s="77"/>
    </row>
    <row r="17" spans="1:19" ht="64.5" customHeight="1" x14ac:dyDescent="0.2">
      <c r="A17" s="79">
        <v>2</v>
      </c>
      <c r="B17" s="17" t="s">
        <v>97</v>
      </c>
      <c r="C17" s="9">
        <v>5</v>
      </c>
      <c r="D17" s="8" t="s">
        <v>98</v>
      </c>
      <c r="E17" s="9" t="s">
        <v>81</v>
      </c>
      <c r="F17" s="9" t="s">
        <v>91</v>
      </c>
      <c r="G17" s="76" t="s">
        <v>92</v>
      </c>
      <c r="H17" s="77"/>
      <c r="I17" s="78"/>
      <c r="J17" s="77" t="s">
        <v>92</v>
      </c>
      <c r="K17" s="77"/>
      <c r="L17" s="78"/>
      <c r="M17" s="77" t="s">
        <v>92</v>
      </c>
      <c r="N17" s="77"/>
      <c r="O17" s="77" t="s">
        <v>92</v>
      </c>
      <c r="P17" s="77"/>
      <c r="Q17" s="78"/>
      <c r="R17" s="77" t="s">
        <v>92</v>
      </c>
    </row>
    <row r="18" spans="1:19" ht="42.75" x14ac:dyDescent="0.2">
      <c r="A18" s="79">
        <v>3</v>
      </c>
      <c r="B18" s="19" t="s">
        <v>99</v>
      </c>
      <c r="C18" s="9">
        <v>12</v>
      </c>
      <c r="D18" s="8" t="s">
        <v>100</v>
      </c>
      <c r="E18" s="20" t="s">
        <v>101</v>
      </c>
      <c r="F18" s="7" t="s">
        <v>91</v>
      </c>
      <c r="G18" s="76" t="s">
        <v>92</v>
      </c>
      <c r="H18" s="76" t="s">
        <v>92</v>
      </c>
      <c r="I18" s="76" t="s">
        <v>92</v>
      </c>
      <c r="J18" s="76" t="s">
        <v>92</v>
      </c>
      <c r="K18" s="76" t="s">
        <v>92</v>
      </c>
      <c r="L18" s="76" t="s">
        <v>92</v>
      </c>
      <c r="M18" s="76" t="s">
        <v>92</v>
      </c>
      <c r="N18" s="76" t="s">
        <v>92</v>
      </c>
      <c r="O18" s="77" t="s">
        <v>92</v>
      </c>
      <c r="P18" s="77" t="s">
        <v>92</v>
      </c>
      <c r="Q18" s="77" t="s">
        <v>92</v>
      </c>
      <c r="R18" s="77" t="s">
        <v>92</v>
      </c>
    </row>
    <row r="19" spans="1:19" ht="48.75" customHeight="1" x14ac:dyDescent="0.2">
      <c r="A19" s="5" t="s">
        <v>28</v>
      </c>
      <c r="B19" s="5"/>
      <c r="C19" s="5"/>
      <c r="D19" s="21"/>
      <c r="E19" s="5"/>
      <c r="F19" s="5"/>
      <c r="G19" s="5"/>
      <c r="H19" s="5"/>
      <c r="I19" s="5"/>
      <c r="J19" s="5"/>
      <c r="K19" s="5"/>
      <c r="L19" s="5"/>
      <c r="M19" s="5"/>
      <c r="N19" s="5"/>
      <c r="O19" s="13"/>
      <c r="P19" s="13"/>
      <c r="Q19" s="13"/>
      <c r="R19" s="13"/>
    </row>
    <row r="20" spans="1:19" ht="95.25" customHeight="1" x14ac:dyDescent="0.2">
      <c r="A20" s="79">
        <v>1</v>
      </c>
      <c r="B20" s="6" t="s">
        <v>102</v>
      </c>
      <c r="C20" s="20">
        <v>12</v>
      </c>
      <c r="D20" s="12" t="s">
        <v>94</v>
      </c>
      <c r="E20" s="9" t="s">
        <v>103</v>
      </c>
      <c r="F20" s="9" t="s">
        <v>104</v>
      </c>
      <c r="G20" s="76" t="s">
        <v>92</v>
      </c>
      <c r="H20" s="76" t="s">
        <v>92</v>
      </c>
      <c r="I20" s="76" t="s">
        <v>92</v>
      </c>
      <c r="J20" s="76" t="s">
        <v>92</v>
      </c>
      <c r="K20" s="76" t="s">
        <v>92</v>
      </c>
      <c r="L20" s="76" t="s">
        <v>92</v>
      </c>
      <c r="M20" s="76" t="s">
        <v>92</v>
      </c>
      <c r="N20" s="76" t="s">
        <v>92</v>
      </c>
      <c r="O20" s="77" t="s">
        <v>92</v>
      </c>
      <c r="P20" s="77" t="s">
        <v>92</v>
      </c>
      <c r="Q20" s="77" t="s">
        <v>92</v>
      </c>
      <c r="R20" s="77" t="s">
        <v>92</v>
      </c>
    </row>
    <row r="21" spans="1:19" ht="61.5" customHeight="1" x14ac:dyDescent="0.2">
      <c r="A21" s="79">
        <v>2</v>
      </c>
      <c r="B21" s="80" t="s">
        <v>105</v>
      </c>
      <c r="C21" s="81">
        <v>1</v>
      </c>
      <c r="D21" s="12" t="s">
        <v>94</v>
      </c>
      <c r="E21" s="9" t="s">
        <v>106</v>
      </c>
      <c r="F21" s="9" t="s">
        <v>104</v>
      </c>
      <c r="G21" s="80"/>
      <c r="H21" s="80"/>
      <c r="I21" s="76" t="s">
        <v>92</v>
      </c>
      <c r="J21" s="76" t="s">
        <v>92</v>
      </c>
      <c r="K21" s="76" t="s">
        <v>92</v>
      </c>
      <c r="L21" s="76"/>
      <c r="M21" s="76"/>
      <c r="N21" s="76"/>
      <c r="O21" s="76"/>
      <c r="P21" s="82"/>
      <c r="Q21" s="82"/>
      <c r="R21" s="82"/>
    </row>
    <row r="22" spans="1:19" ht="61.5" customHeight="1" x14ac:dyDescent="0.2">
      <c r="A22" s="79">
        <v>3</v>
      </c>
      <c r="B22" s="80" t="s">
        <v>107</v>
      </c>
      <c r="C22" s="81">
        <v>1</v>
      </c>
      <c r="D22" s="8" t="s">
        <v>108</v>
      </c>
      <c r="E22" s="9" t="s">
        <v>103</v>
      </c>
      <c r="F22" s="9" t="s">
        <v>109</v>
      </c>
      <c r="G22" s="80"/>
      <c r="H22" s="82"/>
      <c r="I22" s="82" t="s">
        <v>92</v>
      </c>
      <c r="J22" s="76" t="s">
        <v>92</v>
      </c>
      <c r="K22" s="76" t="s">
        <v>92</v>
      </c>
      <c r="L22" s="82" t="s">
        <v>92</v>
      </c>
      <c r="M22" s="82"/>
      <c r="N22" s="82"/>
      <c r="O22" s="76"/>
      <c r="P22" s="82"/>
      <c r="Q22" s="82"/>
      <c r="R22" s="82"/>
    </row>
    <row r="23" spans="1:19" ht="44.25" customHeight="1" x14ac:dyDescent="0.2">
      <c r="A23" s="83" t="s">
        <v>29</v>
      </c>
      <c r="B23" s="22"/>
      <c r="C23" s="22"/>
      <c r="D23" s="23"/>
      <c r="E23" s="22"/>
      <c r="F23" s="22"/>
      <c r="G23" s="22"/>
      <c r="H23" s="22"/>
      <c r="I23" s="22"/>
      <c r="J23" s="22"/>
      <c r="K23" s="22"/>
      <c r="L23" s="22"/>
      <c r="M23" s="22"/>
      <c r="N23" s="22"/>
      <c r="O23" s="22"/>
      <c r="P23" s="22"/>
      <c r="Q23" s="22"/>
      <c r="R23" s="115"/>
    </row>
    <row r="24" spans="1:19" ht="18" x14ac:dyDescent="0.2">
      <c r="A24" s="160" t="s">
        <v>32</v>
      </c>
      <c r="B24" s="162"/>
      <c r="C24" s="22"/>
      <c r="D24" s="23"/>
      <c r="E24" s="22"/>
      <c r="F24" s="22"/>
      <c r="G24" s="22"/>
      <c r="H24" s="22"/>
      <c r="I24" s="22"/>
      <c r="J24" s="22"/>
      <c r="K24" s="22"/>
      <c r="L24" s="22"/>
      <c r="M24" s="22"/>
      <c r="N24" s="22"/>
      <c r="O24" s="22"/>
      <c r="P24" s="22"/>
      <c r="Q24" s="22"/>
      <c r="R24" s="115"/>
    </row>
    <row r="25" spans="1:19" ht="76.5" customHeight="1" x14ac:dyDescent="0.2">
      <c r="A25" s="79">
        <v>1</v>
      </c>
      <c r="B25" s="24" t="s">
        <v>110</v>
      </c>
      <c r="C25" s="25">
        <v>1</v>
      </c>
      <c r="D25" s="26" t="s">
        <v>111</v>
      </c>
      <c r="E25" s="9" t="s">
        <v>112</v>
      </c>
      <c r="F25" s="9" t="s">
        <v>113</v>
      </c>
      <c r="G25" s="78"/>
      <c r="H25" s="78"/>
      <c r="I25" s="84"/>
      <c r="J25" s="84"/>
      <c r="K25" s="84"/>
      <c r="L25" s="78"/>
      <c r="M25" s="77"/>
      <c r="N25" s="77" t="s">
        <v>92</v>
      </c>
      <c r="O25" s="77" t="s">
        <v>92</v>
      </c>
      <c r="P25" s="77" t="s">
        <v>92</v>
      </c>
      <c r="Q25" s="77"/>
      <c r="R25" s="78"/>
    </row>
    <row r="26" spans="1:19" ht="47.25" customHeight="1" x14ac:dyDescent="0.2">
      <c r="A26" s="79">
        <v>2</v>
      </c>
      <c r="B26" s="24" t="s">
        <v>114</v>
      </c>
      <c r="C26" s="25">
        <v>1</v>
      </c>
      <c r="D26" s="26" t="s">
        <v>115</v>
      </c>
      <c r="E26" s="9" t="s">
        <v>116</v>
      </c>
      <c r="F26" s="9" t="s">
        <v>117</v>
      </c>
      <c r="G26" s="78"/>
      <c r="H26" s="78"/>
      <c r="I26" s="76"/>
      <c r="J26" s="76" t="s">
        <v>92</v>
      </c>
      <c r="K26" s="76" t="s">
        <v>92</v>
      </c>
      <c r="L26" s="76" t="s">
        <v>92</v>
      </c>
      <c r="M26" s="78"/>
      <c r="N26" s="78"/>
      <c r="O26" s="76"/>
      <c r="P26" s="76"/>
      <c r="Q26" s="78"/>
      <c r="R26" s="78"/>
    </row>
    <row r="27" spans="1:19" ht="43.5" customHeight="1" x14ac:dyDescent="0.2">
      <c r="A27" s="79">
        <v>3</v>
      </c>
      <c r="B27" s="24" t="s">
        <v>118</v>
      </c>
      <c r="C27" s="25">
        <v>1</v>
      </c>
      <c r="D27" s="26" t="s">
        <v>115</v>
      </c>
      <c r="E27" s="9" t="s">
        <v>103</v>
      </c>
      <c r="F27" s="9" t="s">
        <v>106</v>
      </c>
      <c r="G27" s="78"/>
      <c r="H27" s="78"/>
      <c r="I27" s="77"/>
      <c r="J27" s="77"/>
      <c r="K27" s="77"/>
      <c r="L27" s="77"/>
      <c r="M27" s="77"/>
      <c r="N27" s="77" t="s">
        <v>92</v>
      </c>
      <c r="O27" s="77" t="s">
        <v>92</v>
      </c>
      <c r="P27" s="77" t="s">
        <v>92</v>
      </c>
      <c r="Q27" s="77"/>
      <c r="R27" s="78"/>
    </row>
    <row r="28" spans="1:19" ht="70.5" customHeight="1" x14ac:dyDescent="0.2">
      <c r="A28" s="79">
        <v>4</v>
      </c>
      <c r="B28" s="24" t="s">
        <v>119</v>
      </c>
      <c r="C28" s="25">
        <v>1</v>
      </c>
      <c r="D28" s="26" t="s">
        <v>115</v>
      </c>
      <c r="E28" s="9" t="s">
        <v>106</v>
      </c>
      <c r="F28" s="9" t="s">
        <v>91</v>
      </c>
      <c r="G28" s="78"/>
      <c r="H28" s="78"/>
      <c r="I28" s="78"/>
      <c r="J28" s="78"/>
      <c r="K28" s="78"/>
      <c r="L28" s="78"/>
      <c r="M28" s="77"/>
      <c r="N28" s="77" t="s">
        <v>92</v>
      </c>
      <c r="O28" s="77" t="s">
        <v>92</v>
      </c>
      <c r="P28" s="76" t="s">
        <v>92</v>
      </c>
      <c r="Q28" s="76" t="s">
        <v>92</v>
      </c>
      <c r="R28" s="78"/>
    </row>
    <row r="29" spans="1:19" ht="138" customHeight="1" x14ac:dyDescent="0.2">
      <c r="A29" s="79">
        <v>5</v>
      </c>
      <c r="B29" s="85" t="s">
        <v>120</v>
      </c>
      <c r="C29" s="25">
        <v>1</v>
      </c>
      <c r="D29" s="26" t="s">
        <v>115</v>
      </c>
      <c r="E29" s="9" t="s">
        <v>121</v>
      </c>
      <c r="F29" s="9" t="s">
        <v>106</v>
      </c>
      <c r="G29" s="78"/>
      <c r="H29" s="78"/>
      <c r="I29" s="78"/>
      <c r="J29" s="77"/>
      <c r="K29" s="77"/>
      <c r="L29" s="77"/>
      <c r="M29" s="78"/>
      <c r="N29" s="77" t="s">
        <v>92</v>
      </c>
      <c r="O29" s="77" t="s">
        <v>92</v>
      </c>
      <c r="P29" s="76" t="s">
        <v>92</v>
      </c>
      <c r="Q29" s="76"/>
      <c r="R29" s="78"/>
      <c r="S29" s="86"/>
    </row>
    <row r="30" spans="1:19" ht="63" customHeight="1" x14ac:dyDescent="0.2">
      <c r="A30" s="79">
        <v>6</v>
      </c>
      <c r="B30" s="87" t="s">
        <v>122</v>
      </c>
      <c r="C30" s="25">
        <v>1</v>
      </c>
      <c r="D30" s="26" t="s">
        <v>115</v>
      </c>
      <c r="E30" s="9" t="s">
        <v>123</v>
      </c>
      <c r="F30" s="9" t="s">
        <v>106</v>
      </c>
      <c r="G30" s="78"/>
      <c r="H30" s="18"/>
      <c r="I30" s="18"/>
      <c r="J30" s="18"/>
      <c r="K30" s="18"/>
      <c r="L30" s="18"/>
      <c r="M30" s="77"/>
      <c r="N30" s="16"/>
      <c r="O30" s="10" t="s">
        <v>92</v>
      </c>
      <c r="P30" s="10" t="s">
        <v>92</v>
      </c>
      <c r="Q30" s="10" t="s">
        <v>92</v>
      </c>
      <c r="R30" s="18"/>
    </row>
    <row r="31" spans="1:19" ht="22.5" customHeight="1" x14ac:dyDescent="0.2">
      <c r="A31" s="160" t="s">
        <v>30</v>
      </c>
      <c r="B31" s="161"/>
      <c r="C31" s="13"/>
      <c r="D31" s="14"/>
      <c r="E31" s="13"/>
      <c r="F31" s="13"/>
      <c r="G31" s="13"/>
      <c r="H31" s="13"/>
      <c r="I31" s="13"/>
      <c r="J31" s="13"/>
      <c r="K31" s="13"/>
      <c r="L31" s="13"/>
      <c r="M31" s="13"/>
      <c r="N31" s="13"/>
      <c r="O31" s="13"/>
      <c r="P31" s="13"/>
      <c r="Q31" s="13"/>
      <c r="R31" s="13"/>
    </row>
    <row r="32" spans="1:19" ht="48.75" customHeight="1" x14ac:dyDescent="0.2">
      <c r="A32" s="20">
        <v>1</v>
      </c>
      <c r="B32" s="19" t="s">
        <v>124</v>
      </c>
      <c r="C32" s="9">
        <v>2</v>
      </c>
      <c r="D32" s="8" t="s">
        <v>125</v>
      </c>
      <c r="E32" s="9" t="s">
        <v>81</v>
      </c>
      <c r="F32" s="9" t="s">
        <v>109</v>
      </c>
      <c r="G32" s="81" t="s">
        <v>92</v>
      </c>
      <c r="H32" s="81"/>
      <c r="I32" s="81"/>
      <c r="J32" s="81"/>
      <c r="K32" s="81"/>
      <c r="L32" s="88"/>
      <c r="M32" s="81"/>
      <c r="N32" s="81"/>
      <c r="O32" s="81"/>
      <c r="P32" s="81"/>
      <c r="Q32" s="81"/>
      <c r="R32" s="81" t="s">
        <v>92</v>
      </c>
    </row>
    <row r="33" spans="1:18" ht="51.75" customHeight="1" x14ac:dyDescent="0.2">
      <c r="A33" s="20">
        <v>2</v>
      </c>
      <c r="B33" s="19" t="s">
        <v>126</v>
      </c>
      <c r="C33" s="9">
        <v>1</v>
      </c>
      <c r="D33" s="8" t="s">
        <v>127</v>
      </c>
      <c r="E33" s="9" t="s">
        <v>116</v>
      </c>
      <c r="F33" s="9" t="s">
        <v>91</v>
      </c>
      <c r="G33" s="81"/>
      <c r="H33" s="81" t="s">
        <v>92</v>
      </c>
      <c r="I33" s="81"/>
      <c r="J33" s="81"/>
      <c r="K33" s="81"/>
      <c r="L33" s="88"/>
      <c r="M33" s="81"/>
      <c r="N33" s="81"/>
      <c r="O33" s="81"/>
      <c r="P33" s="81"/>
      <c r="Q33" s="81"/>
      <c r="R33" s="81"/>
    </row>
    <row r="34" spans="1:18" ht="65.25" customHeight="1" x14ac:dyDescent="0.2">
      <c r="A34" s="20">
        <v>3</v>
      </c>
      <c r="B34" s="19" t="s">
        <v>128</v>
      </c>
      <c r="C34" s="9">
        <v>1</v>
      </c>
      <c r="D34" s="8" t="s">
        <v>129</v>
      </c>
      <c r="E34" s="9" t="s">
        <v>81</v>
      </c>
      <c r="F34" s="9" t="s">
        <v>91</v>
      </c>
      <c r="G34" s="89"/>
      <c r="H34" s="89"/>
      <c r="I34" s="81"/>
      <c r="J34" s="81"/>
      <c r="K34" s="81" t="s">
        <v>92</v>
      </c>
      <c r="L34" s="90"/>
      <c r="M34" s="78"/>
      <c r="N34" s="77"/>
      <c r="O34" s="77"/>
      <c r="P34" s="77"/>
      <c r="Q34" s="77"/>
      <c r="R34" s="77"/>
    </row>
    <row r="35" spans="1:18" ht="59.25" customHeight="1" x14ac:dyDescent="0.2">
      <c r="A35" s="20">
        <v>4</v>
      </c>
      <c r="B35" s="19" t="s">
        <v>130</v>
      </c>
      <c r="C35" s="9">
        <v>1</v>
      </c>
      <c r="D35" s="8" t="s">
        <v>131</v>
      </c>
      <c r="E35" s="9" t="s">
        <v>81</v>
      </c>
      <c r="F35" s="9" t="s">
        <v>116</v>
      </c>
      <c r="G35" s="82" t="s">
        <v>92</v>
      </c>
      <c r="H35" s="82"/>
      <c r="I35" s="78"/>
      <c r="J35" s="78"/>
      <c r="K35" s="78"/>
      <c r="L35" s="90"/>
      <c r="M35" s="78"/>
      <c r="N35" s="77"/>
      <c r="O35" s="77"/>
      <c r="P35" s="77"/>
      <c r="Q35" s="77"/>
      <c r="R35" s="77"/>
    </row>
    <row r="36" spans="1:18" ht="109.5" customHeight="1" x14ac:dyDescent="0.2">
      <c r="A36" s="20">
        <v>5</v>
      </c>
      <c r="B36" s="19" t="s">
        <v>132</v>
      </c>
      <c r="C36" s="9">
        <v>1</v>
      </c>
      <c r="D36" s="8" t="s">
        <v>133</v>
      </c>
      <c r="E36" s="9" t="s">
        <v>101</v>
      </c>
      <c r="F36" s="9" t="s">
        <v>116</v>
      </c>
      <c r="G36" s="82"/>
      <c r="H36" s="82" t="s">
        <v>92</v>
      </c>
      <c r="I36" s="91"/>
      <c r="J36" s="91"/>
      <c r="K36" s="91"/>
      <c r="L36" s="92"/>
      <c r="M36" s="91"/>
      <c r="N36" s="93"/>
      <c r="O36" s="93"/>
      <c r="P36" s="93"/>
      <c r="Q36" s="93"/>
      <c r="R36" s="93"/>
    </row>
    <row r="37" spans="1:18" ht="114.75" customHeight="1" x14ac:dyDescent="0.2">
      <c r="A37" s="20">
        <v>6</v>
      </c>
      <c r="B37" s="89" t="s">
        <v>134</v>
      </c>
      <c r="C37" s="9">
        <v>3</v>
      </c>
      <c r="D37" s="94" t="s">
        <v>135</v>
      </c>
      <c r="E37" s="9" t="s">
        <v>103</v>
      </c>
      <c r="F37" s="9" t="s">
        <v>91</v>
      </c>
      <c r="G37" s="82" t="s">
        <v>92</v>
      </c>
      <c r="H37" s="77"/>
      <c r="I37" s="77"/>
      <c r="J37" s="77"/>
      <c r="K37" s="95" t="s">
        <v>92</v>
      </c>
      <c r="L37" s="95"/>
      <c r="M37" s="77"/>
      <c r="N37" s="77"/>
      <c r="O37" s="77" t="s">
        <v>92</v>
      </c>
      <c r="P37" s="78"/>
      <c r="Q37" s="78"/>
      <c r="R37" s="78"/>
    </row>
    <row r="38" spans="1:18" ht="70.5" customHeight="1" x14ac:dyDescent="0.2">
      <c r="A38" s="20">
        <v>7</v>
      </c>
      <c r="B38" s="19" t="s">
        <v>136</v>
      </c>
      <c r="C38" s="9">
        <v>2</v>
      </c>
      <c r="D38" s="8" t="s">
        <v>137</v>
      </c>
      <c r="E38" s="9" t="s">
        <v>106</v>
      </c>
      <c r="F38" s="9" t="s">
        <v>91</v>
      </c>
      <c r="G38" s="95"/>
      <c r="H38" s="95"/>
      <c r="I38" s="95"/>
      <c r="J38" s="95" t="s">
        <v>92</v>
      </c>
      <c r="K38" s="95"/>
      <c r="L38" s="95"/>
      <c r="M38" s="95"/>
      <c r="N38" s="95"/>
      <c r="O38" s="95" t="s">
        <v>92</v>
      </c>
      <c r="P38" s="95"/>
      <c r="Q38" s="95"/>
      <c r="R38" s="95"/>
    </row>
    <row r="39" spans="1:18" ht="91.5" customHeight="1" x14ac:dyDescent="0.2">
      <c r="A39" s="20">
        <v>8</v>
      </c>
      <c r="B39" s="19" t="s">
        <v>138</v>
      </c>
      <c r="C39" s="9">
        <v>2</v>
      </c>
      <c r="D39" s="8" t="s">
        <v>139</v>
      </c>
      <c r="E39" s="9" t="s">
        <v>121</v>
      </c>
      <c r="F39" s="9" t="s">
        <v>140</v>
      </c>
      <c r="G39" s="95" t="s">
        <v>92</v>
      </c>
      <c r="H39" s="95"/>
      <c r="I39" s="95"/>
      <c r="J39" s="95"/>
      <c r="K39" s="95"/>
      <c r="L39" s="95"/>
      <c r="M39" s="95" t="s">
        <v>92</v>
      </c>
      <c r="N39" s="77"/>
      <c r="O39" s="77"/>
      <c r="P39" s="78"/>
      <c r="Q39" s="78"/>
      <c r="R39" s="95" t="s">
        <v>92</v>
      </c>
    </row>
    <row r="40" spans="1:18" ht="61.5" customHeight="1" x14ac:dyDescent="0.2">
      <c r="A40" s="20">
        <v>9</v>
      </c>
      <c r="B40" s="19" t="s">
        <v>141</v>
      </c>
      <c r="C40" s="9">
        <v>2</v>
      </c>
      <c r="D40" s="8" t="s">
        <v>142</v>
      </c>
      <c r="E40" s="9" t="s">
        <v>81</v>
      </c>
      <c r="F40" s="9" t="s">
        <v>143</v>
      </c>
      <c r="G40" s="82" t="s">
        <v>92</v>
      </c>
      <c r="H40" s="95"/>
      <c r="I40" s="95"/>
      <c r="J40" s="95"/>
      <c r="K40" s="95"/>
      <c r="L40" s="95"/>
      <c r="M40" s="95" t="s">
        <v>92</v>
      </c>
      <c r="N40" s="77"/>
      <c r="O40" s="77"/>
      <c r="P40" s="78"/>
      <c r="Q40" s="78"/>
      <c r="R40" s="77"/>
    </row>
    <row r="41" spans="1:18" ht="81.75" customHeight="1" x14ac:dyDescent="0.2">
      <c r="A41" s="20">
        <v>10</v>
      </c>
      <c r="B41" s="19" t="s">
        <v>144</v>
      </c>
      <c r="C41" s="9">
        <v>1</v>
      </c>
      <c r="D41" s="8" t="s">
        <v>145</v>
      </c>
      <c r="E41" s="9" t="s">
        <v>101</v>
      </c>
      <c r="F41" s="9" t="s">
        <v>81</v>
      </c>
      <c r="G41" s="82"/>
      <c r="H41" s="82" t="s">
        <v>92</v>
      </c>
      <c r="I41" s="78"/>
      <c r="J41" s="78"/>
      <c r="K41" s="78"/>
      <c r="L41" s="90"/>
      <c r="M41" s="78"/>
      <c r="N41" s="78"/>
      <c r="O41" s="78"/>
      <c r="P41" s="78"/>
      <c r="Q41" s="78"/>
      <c r="R41" s="78"/>
    </row>
    <row r="42" spans="1:18" ht="60" customHeight="1" x14ac:dyDescent="0.2">
      <c r="A42" s="20">
        <v>11</v>
      </c>
      <c r="B42" s="19" t="s">
        <v>146</v>
      </c>
      <c r="C42" s="9">
        <v>1</v>
      </c>
      <c r="D42" s="8" t="s">
        <v>147</v>
      </c>
      <c r="E42" s="9" t="s">
        <v>103</v>
      </c>
      <c r="F42" s="9" t="s">
        <v>81</v>
      </c>
      <c r="G42" s="82"/>
      <c r="H42" s="82" t="s">
        <v>92</v>
      </c>
      <c r="I42" s="78"/>
      <c r="J42" s="78"/>
      <c r="K42" s="78"/>
      <c r="L42" s="90"/>
      <c r="M42" s="78"/>
      <c r="N42" s="78"/>
      <c r="O42" s="78"/>
      <c r="P42" s="78"/>
      <c r="Q42" s="78"/>
      <c r="R42" s="78"/>
    </row>
    <row r="43" spans="1:18" ht="56.25" customHeight="1" x14ac:dyDescent="0.2">
      <c r="A43" s="20">
        <v>12</v>
      </c>
      <c r="B43" s="19" t="s">
        <v>148</v>
      </c>
      <c r="C43" s="9">
        <v>4</v>
      </c>
      <c r="D43" s="8" t="s">
        <v>149</v>
      </c>
      <c r="E43" s="9" t="s">
        <v>101</v>
      </c>
      <c r="F43" s="9" t="s">
        <v>91</v>
      </c>
      <c r="G43" s="82" t="s">
        <v>92</v>
      </c>
      <c r="H43" s="82" t="s">
        <v>92</v>
      </c>
      <c r="I43" s="77"/>
      <c r="J43" s="77" t="s">
        <v>92</v>
      </c>
      <c r="K43" s="77"/>
      <c r="L43" s="95"/>
      <c r="M43" s="77" t="s">
        <v>92</v>
      </c>
      <c r="N43" s="77"/>
      <c r="O43" s="77"/>
      <c r="P43" s="77" t="s">
        <v>92</v>
      </c>
      <c r="Q43" s="77"/>
      <c r="R43" s="78"/>
    </row>
    <row r="44" spans="1:18" ht="100.5" customHeight="1" x14ac:dyDescent="0.2">
      <c r="A44" s="20">
        <v>13</v>
      </c>
      <c r="B44" s="19" t="s">
        <v>150</v>
      </c>
      <c r="C44" s="9">
        <v>1</v>
      </c>
      <c r="D44" s="8" t="s">
        <v>151</v>
      </c>
      <c r="E44" s="9" t="s">
        <v>81</v>
      </c>
      <c r="F44" s="9" t="s">
        <v>91</v>
      </c>
      <c r="G44" s="82"/>
      <c r="H44" s="82"/>
      <c r="I44" s="77"/>
      <c r="J44" s="78"/>
      <c r="K44" s="77" t="s">
        <v>92</v>
      </c>
      <c r="L44" s="90"/>
      <c r="M44" s="78"/>
      <c r="N44" s="78"/>
      <c r="O44" s="78"/>
      <c r="P44" s="78"/>
      <c r="Q44" s="77"/>
      <c r="R44" s="78"/>
    </row>
    <row r="45" spans="1:18" ht="77.25" customHeight="1" x14ac:dyDescent="0.2">
      <c r="A45" s="20">
        <v>14</v>
      </c>
      <c r="B45" s="19" t="s">
        <v>152</v>
      </c>
      <c r="C45" s="9">
        <v>1</v>
      </c>
      <c r="D45" s="96" t="s">
        <v>153</v>
      </c>
      <c r="E45" s="9" t="s">
        <v>106</v>
      </c>
      <c r="F45" s="9" t="s">
        <v>91</v>
      </c>
      <c r="G45" s="78"/>
      <c r="H45" s="78"/>
      <c r="I45" s="78"/>
      <c r="J45" s="78"/>
      <c r="K45" s="78"/>
      <c r="L45" s="95"/>
      <c r="M45" s="78"/>
      <c r="N45" s="78"/>
      <c r="O45" s="78"/>
      <c r="P45" s="81" t="s">
        <v>92</v>
      </c>
      <c r="Q45" s="77"/>
      <c r="R45" s="78"/>
    </row>
    <row r="46" spans="1:18" ht="48" customHeight="1" x14ac:dyDescent="0.2">
      <c r="A46" s="20">
        <v>15</v>
      </c>
      <c r="B46" s="19" t="s">
        <v>154</v>
      </c>
      <c r="C46" s="9">
        <v>1</v>
      </c>
      <c r="D46" s="8" t="s">
        <v>155</v>
      </c>
      <c r="E46" s="9" t="s">
        <v>116</v>
      </c>
      <c r="F46" s="9" t="s">
        <v>91</v>
      </c>
      <c r="G46" s="78"/>
      <c r="H46" s="77"/>
      <c r="I46" s="77"/>
      <c r="J46" s="78"/>
      <c r="K46" s="77"/>
      <c r="L46" s="78"/>
      <c r="M46" s="78"/>
      <c r="N46" s="77"/>
      <c r="O46" s="95" t="s">
        <v>92</v>
      </c>
      <c r="P46" s="77"/>
      <c r="Q46" s="95"/>
      <c r="R46" s="78"/>
    </row>
    <row r="47" spans="1:18" ht="110.25" customHeight="1" x14ac:dyDescent="0.2">
      <c r="A47" s="20">
        <v>16</v>
      </c>
      <c r="B47" s="19" t="s">
        <v>156</v>
      </c>
      <c r="C47" s="9">
        <v>1</v>
      </c>
      <c r="D47" s="8" t="s">
        <v>157</v>
      </c>
      <c r="E47" s="9" t="s">
        <v>106</v>
      </c>
      <c r="F47" s="9" t="s">
        <v>91</v>
      </c>
      <c r="G47" s="78"/>
      <c r="H47" s="78"/>
      <c r="I47" s="78"/>
      <c r="J47" s="78"/>
      <c r="K47" s="90"/>
      <c r="L47" s="78"/>
      <c r="M47" s="78"/>
      <c r="N47" s="78"/>
      <c r="O47" s="78"/>
      <c r="P47" s="78"/>
      <c r="Q47" s="77" t="s">
        <v>92</v>
      </c>
      <c r="R47" s="77" t="s">
        <v>92</v>
      </c>
    </row>
    <row r="48" spans="1:18" ht="90.75" customHeight="1" x14ac:dyDescent="0.2">
      <c r="A48" s="20">
        <v>17</v>
      </c>
      <c r="B48" s="19" t="s">
        <v>158</v>
      </c>
      <c r="C48" s="9">
        <v>1</v>
      </c>
      <c r="D48" s="8" t="s">
        <v>159</v>
      </c>
      <c r="E48" s="9" t="s">
        <v>106</v>
      </c>
      <c r="F48" s="9" t="s">
        <v>91</v>
      </c>
      <c r="G48" s="78"/>
      <c r="H48" s="78"/>
      <c r="I48" s="78"/>
      <c r="J48" s="77" t="s">
        <v>92</v>
      </c>
      <c r="K48" s="77" t="s">
        <v>92</v>
      </c>
      <c r="L48" s="77"/>
      <c r="M48" s="77"/>
      <c r="N48" s="90"/>
      <c r="O48" s="90"/>
      <c r="P48" s="78"/>
      <c r="Q48" s="77"/>
      <c r="R48" s="77"/>
    </row>
    <row r="49" spans="1:29" ht="51" customHeight="1" x14ac:dyDescent="0.2">
      <c r="A49" s="20">
        <v>18</v>
      </c>
      <c r="B49" s="19" t="s">
        <v>160</v>
      </c>
      <c r="C49" s="9">
        <v>2</v>
      </c>
      <c r="D49" s="8" t="s">
        <v>161</v>
      </c>
      <c r="E49" s="9" t="s">
        <v>116</v>
      </c>
      <c r="F49" s="9" t="s">
        <v>91</v>
      </c>
      <c r="G49" s="78"/>
      <c r="H49" s="78"/>
      <c r="I49" s="78"/>
      <c r="J49" s="78"/>
      <c r="K49" s="77"/>
      <c r="L49" s="78"/>
      <c r="M49" s="77"/>
      <c r="N49" s="77" t="s">
        <v>92</v>
      </c>
      <c r="O49" s="78"/>
      <c r="P49" s="77" t="s">
        <v>92</v>
      </c>
      <c r="Q49" s="77"/>
      <c r="R49" s="77"/>
    </row>
    <row r="50" spans="1:29" ht="42.75" x14ac:dyDescent="0.2">
      <c r="A50" s="20">
        <v>19</v>
      </c>
      <c r="B50" s="19" t="s">
        <v>162</v>
      </c>
      <c r="C50" s="9">
        <v>1</v>
      </c>
      <c r="D50" s="8" t="s">
        <v>163</v>
      </c>
      <c r="E50" s="9" t="s">
        <v>121</v>
      </c>
      <c r="F50" s="9" t="s">
        <v>101</v>
      </c>
      <c r="G50" s="78"/>
      <c r="H50" s="77"/>
      <c r="I50" s="77"/>
      <c r="J50" s="78"/>
      <c r="K50" s="95"/>
      <c r="L50" s="77"/>
      <c r="M50" s="78"/>
      <c r="N50" s="78"/>
      <c r="O50" s="78"/>
      <c r="P50" s="77"/>
      <c r="Q50" s="77" t="s">
        <v>92</v>
      </c>
      <c r="R50" s="77" t="s">
        <v>92</v>
      </c>
    </row>
    <row r="51" spans="1:29" ht="53.25" customHeight="1" x14ac:dyDescent="0.2">
      <c r="A51" s="20">
        <v>20</v>
      </c>
      <c r="B51" s="19" t="s">
        <v>164</v>
      </c>
      <c r="C51" s="9">
        <v>1</v>
      </c>
      <c r="D51" s="8" t="s">
        <v>165</v>
      </c>
      <c r="E51" s="9" t="s">
        <v>101</v>
      </c>
      <c r="F51" s="9"/>
      <c r="G51" s="82"/>
      <c r="H51" s="82"/>
      <c r="I51" s="78"/>
      <c r="J51" s="78"/>
      <c r="K51" s="90"/>
      <c r="L51" s="78"/>
      <c r="M51" s="97"/>
      <c r="N51" s="77"/>
      <c r="O51" s="77"/>
      <c r="P51" s="78"/>
      <c r="Q51" s="78"/>
      <c r="R51" s="78"/>
    </row>
    <row r="52" spans="1:29" ht="50.25" customHeight="1" x14ac:dyDescent="0.2">
      <c r="A52" s="20">
        <v>21</v>
      </c>
      <c r="B52" s="19" t="s">
        <v>166</v>
      </c>
      <c r="C52" s="9">
        <v>4</v>
      </c>
      <c r="D52" s="8" t="s">
        <v>167</v>
      </c>
      <c r="E52" s="9" t="s">
        <v>104</v>
      </c>
      <c r="F52" s="9" t="s">
        <v>81</v>
      </c>
      <c r="G52" s="76" t="s">
        <v>92</v>
      </c>
      <c r="H52" s="77"/>
      <c r="I52" s="78"/>
      <c r="J52" s="77" t="s">
        <v>92</v>
      </c>
      <c r="K52" s="78"/>
      <c r="L52" s="78"/>
      <c r="M52" s="76" t="s">
        <v>92</v>
      </c>
      <c r="N52" s="78"/>
      <c r="O52" s="78"/>
      <c r="P52" s="77" t="s">
        <v>92</v>
      </c>
      <c r="Q52" s="78"/>
      <c r="R52" s="78"/>
    </row>
    <row r="53" spans="1:29" ht="42.75" x14ac:dyDescent="0.2">
      <c r="A53" s="20">
        <v>22</v>
      </c>
      <c r="B53" s="27" t="s">
        <v>168</v>
      </c>
      <c r="C53" s="28">
        <v>1</v>
      </c>
      <c r="D53" s="15" t="s">
        <v>169</v>
      </c>
      <c r="E53" s="9" t="s">
        <v>121</v>
      </c>
      <c r="F53" s="28" t="s">
        <v>91</v>
      </c>
      <c r="G53" s="98"/>
      <c r="H53" s="98"/>
      <c r="I53" s="98" t="s">
        <v>92</v>
      </c>
      <c r="J53" s="76"/>
      <c r="K53" s="97"/>
      <c r="L53" s="97"/>
      <c r="M53" s="76"/>
      <c r="N53" s="76"/>
      <c r="O53" s="97"/>
      <c r="P53" s="76"/>
      <c r="Q53" s="97"/>
      <c r="R53" s="97"/>
      <c r="S53" s="86"/>
    </row>
    <row r="54" spans="1:29" ht="39.75" customHeight="1" x14ac:dyDescent="0.2">
      <c r="A54" s="13" t="s">
        <v>31</v>
      </c>
      <c r="B54" s="13"/>
      <c r="C54" s="13"/>
      <c r="D54" s="14"/>
      <c r="E54" s="13"/>
      <c r="F54" s="13"/>
      <c r="G54" s="13"/>
      <c r="H54" s="13"/>
      <c r="I54" s="13"/>
      <c r="J54" s="13"/>
      <c r="K54" s="13"/>
      <c r="L54" s="13"/>
      <c r="M54" s="13"/>
      <c r="N54" s="13"/>
      <c r="O54" s="13"/>
      <c r="P54" s="13"/>
      <c r="Q54" s="13"/>
      <c r="R54" s="13"/>
    </row>
    <row r="55" spans="1:29" ht="56.25" customHeight="1" x14ac:dyDescent="0.2">
      <c r="A55" s="75">
        <v>1</v>
      </c>
      <c r="B55" s="24" t="s">
        <v>170</v>
      </c>
      <c r="C55" s="28">
        <v>1</v>
      </c>
      <c r="D55" s="15" t="s">
        <v>171</v>
      </c>
      <c r="E55" s="20" t="s">
        <v>103</v>
      </c>
      <c r="F55" s="28" t="s">
        <v>91</v>
      </c>
      <c r="G55" s="99"/>
      <c r="H55" s="100"/>
      <c r="I55" s="100"/>
      <c r="J55" s="16"/>
      <c r="K55" s="77"/>
      <c r="L55" s="101"/>
      <c r="M55" s="101"/>
      <c r="N55" s="77"/>
      <c r="O55" s="16"/>
      <c r="P55" s="77" t="s">
        <v>92</v>
      </c>
      <c r="Q55" s="16"/>
      <c r="R55" s="101"/>
    </row>
    <row r="56" spans="1:29" ht="56.25" customHeight="1" x14ac:dyDescent="0.2">
      <c r="A56" s="104"/>
      <c r="B56" s="105"/>
      <c r="C56" s="106"/>
      <c r="D56" s="107"/>
      <c r="E56" s="108"/>
      <c r="F56" s="106"/>
      <c r="G56" s="109"/>
      <c r="H56" s="110"/>
      <c r="I56" s="110"/>
      <c r="J56" s="111"/>
      <c r="K56" s="112"/>
      <c r="L56" s="113"/>
      <c r="M56" s="113"/>
      <c r="N56" s="112"/>
      <c r="O56" s="111"/>
      <c r="P56" s="112"/>
      <c r="Q56" s="111"/>
      <c r="R56" s="113"/>
    </row>
    <row r="57" spans="1:29" ht="24" customHeight="1" thickBot="1" x14ac:dyDescent="0.25">
      <c r="A57" s="163" t="s">
        <v>50</v>
      </c>
      <c r="B57" s="164"/>
      <c r="C57" s="164"/>
      <c r="D57" s="164"/>
      <c r="E57" s="164"/>
      <c r="G57" s="30"/>
      <c r="H57" s="30"/>
      <c r="I57" s="30"/>
      <c r="J57" s="30"/>
      <c r="K57" s="30"/>
      <c r="L57" s="30"/>
      <c r="M57" s="30"/>
      <c r="N57" s="30"/>
      <c r="O57" s="30"/>
      <c r="P57" s="30"/>
      <c r="Q57" s="30"/>
      <c r="R57" s="30"/>
    </row>
    <row r="58" spans="1:29" s="29" customFormat="1" ht="18" x14ac:dyDescent="0.2">
      <c r="A58" s="116" t="s">
        <v>51</v>
      </c>
      <c r="B58" s="117">
        <v>44949</v>
      </c>
      <c r="C58" s="205">
        <v>45040</v>
      </c>
      <c r="D58" s="205"/>
      <c r="E58" s="205"/>
      <c r="F58" s="205"/>
      <c r="G58" s="205"/>
      <c r="H58" s="32"/>
      <c r="I58" s="32"/>
      <c r="J58" s="32"/>
      <c r="K58" s="32"/>
      <c r="L58" s="32"/>
      <c r="M58" s="32"/>
      <c r="N58" s="32"/>
      <c r="O58" s="32"/>
      <c r="P58" s="32"/>
      <c r="Q58" s="32"/>
      <c r="R58" s="32"/>
      <c r="S58" s="33"/>
      <c r="T58" s="33"/>
      <c r="U58" s="33"/>
      <c r="V58" s="33"/>
      <c r="W58" s="33"/>
      <c r="X58" s="33"/>
      <c r="Y58" s="33"/>
      <c r="Z58" s="33"/>
      <c r="AA58" s="33"/>
      <c r="AB58" s="33"/>
      <c r="AC58" s="34"/>
    </row>
    <row r="59" spans="1:29" ht="81.75" customHeight="1" thickBot="1" x14ac:dyDescent="0.25">
      <c r="A59" s="102" t="s">
        <v>52</v>
      </c>
      <c r="B59" s="103" t="s">
        <v>172</v>
      </c>
      <c r="C59" s="206" t="s">
        <v>173</v>
      </c>
      <c r="D59" s="206"/>
      <c r="E59" s="206"/>
      <c r="F59" s="206"/>
      <c r="G59" s="206"/>
      <c r="H59" s="30"/>
      <c r="I59" s="30"/>
      <c r="J59" s="30"/>
      <c r="K59" s="30"/>
      <c r="L59" s="30"/>
      <c r="M59" s="30"/>
      <c r="N59" s="30"/>
      <c r="O59" s="30"/>
      <c r="P59" s="30"/>
      <c r="Q59" s="30"/>
      <c r="R59" s="30"/>
    </row>
    <row r="60" spans="1:29" ht="61.5" customHeight="1" x14ac:dyDescent="0.2">
      <c r="A60" s="158"/>
      <c r="B60" s="159"/>
      <c r="C60" s="159"/>
      <c r="D60" s="159"/>
      <c r="E60" s="159"/>
      <c r="F60" s="159"/>
      <c r="G60" s="159"/>
      <c r="H60" s="159"/>
      <c r="I60" s="159"/>
      <c r="J60" s="159"/>
      <c r="K60" s="159"/>
      <c r="L60" s="159"/>
      <c r="M60" s="159"/>
      <c r="N60" s="159"/>
      <c r="O60" s="159"/>
      <c r="P60" s="159"/>
      <c r="Q60" s="159"/>
      <c r="R60" s="159"/>
      <c r="S60" s="35"/>
      <c r="T60" s="35"/>
      <c r="U60" s="35"/>
      <c r="V60" s="35"/>
      <c r="W60" s="35"/>
      <c r="X60" s="35"/>
      <c r="Y60" s="36"/>
      <c r="Z60" s="36"/>
      <c r="AA60" s="37"/>
      <c r="AB60" s="38"/>
    </row>
    <row r="61" spans="1:29" x14ac:dyDescent="0.2">
      <c r="A61" s="159"/>
      <c r="B61" s="159"/>
      <c r="C61" s="159"/>
      <c r="D61" s="159"/>
      <c r="E61" s="159"/>
      <c r="F61" s="159"/>
      <c r="G61" s="159"/>
      <c r="H61" s="159"/>
      <c r="I61" s="159"/>
      <c r="J61" s="159"/>
      <c r="K61" s="159"/>
      <c r="L61" s="159"/>
      <c r="M61" s="159"/>
      <c r="N61" s="159"/>
      <c r="O61" s="159"/>
      <c r="P61" s="159"/>
      <c r="Q61" s="159"/>
      <c r="R61" s="159"/>
    </row>
    <row r="62" spans="1:29" ht="15" x14ac:dyDescent="0.25">
      <c r="B62" s="31"/>
      <c r="G62" s="4"/>
    </row>
    <row r="63" spans="1:29" ht="15" x14ac:dyDescent="0.25">
      <c r="B63" s="31"/>
      <c r="G63" s="4"/>
    </row>
    <row r="64" spans="1:29" x14ac:dyDescent="0.2">
      <c r="G64" s="4"/>
    </row>
    <row r="65" spans="2:7" ht="15" x14ac:dyDescent="0.25">
      <c r="B65" s="31"/>
      <c r="G65" s="4"/>
    </row>
    <row r="66" spans="2:7" x14ac:dyDescent="0.2">
      <c r="G66" s="4"/>
    </row>
    <row r="67" spans="2:7" x14ac:dyDescent="0.2">
      <c r="G67" s="4"/>
    </row>
    <row r="68" spans="2:7" x14ac:dyDescent="0.2">
      <c r="G68" s="4"/>
    </row>
    <row r="69" spans="2:7" x14ac:dyDescent="0.2">
      <c r="G69" s="4"/>
    </row>
    <row r="70" spans="2:7" x14ac:dyDescent="0.2">
      <c r="G70" s="4"/>
    </row>
    <row r="71" spans="2:7" x14ac:dyDescent="0.2">
      <c r="G71" s="4"/>
    </row>
    <row r="72" spans="2:7" x14ac:dyDescent="0.2">
      <c r="G72" s="4"/>
    </row>
    <row r="73" spans="2:7" x14ac:dyDescent="0.2">
      <c r="G73" s="4"/>
    </row>
    <row r="74" spans="2:7" x14ac:dyDescent="0.2">
      <c r="G74" s="4"/>
    </row>
    <row r="75" spans="2:7" x14ac:dyDescent="0.2">
      <c r="G75" s="4"/>
    </row>
    <row r="76" spans="2:7" x14ac:dyDescent="0.2">
      <c r="G76" s="4"/>
    </row>
    <row r="77" spans="2:7" x14ac:dyDescent="0.2">
      <c r="G77" s="4"/>
    </row>
    <row r="78" spans="2:7" x14ac:dyDescent="0.2">
      <c r="G78" s="4"/>
    </row>
    <row r="79" spans="2:7" x14ac:dyDescent="0.2">
      <c r="G79" s="4"/>
    </row>
    <row r="80" spans="2:7" x14ac:dyDescent="0.2">
      <c r="G80" s="4"/>
    </row>
    <row r="81" spans="7:7" x14ac:dyDescent="0.2">
      <c r="G81" s="4"/>
    </row>
    <row r="82" spans="7:7" x14ac:dyDescent="0.2">
      <c r="G82" s="4"/>
    </row>
    <row r="83" spans="7:7" x14ac:dyDescent="0.2">
      <c r="G83" s="4"/>
    </row>
    <row r="84" spans="7:7" x14ac:dyDescent="0.2">
      <c r="G84" s="4"/>
    </row>
    <row r="85" spans="7:7" x14ac:dyDescent="0.2">
      <c r="G85" s="4"/>
    </row>
    <row r="86" spans="7:7" x14ac:dyDescent="0.2">
      <c r="G86" s="4"/>
    </row>
    <row r="87" spans="7:7" x14ac:dyDescent="0.2">
      <c r="G87" s="4"/>
    </row>
    <row r="88" spans="7:7" x14ac:dyDescent="0.2">
      <c r="G88" s="4"/>
    </row>
    <row r="89" spans="7:7" x14ac:dyDescent="0.2">
      <c r="G89" s="4"/>
    </row>
    <row r="90" spans="7:7" x14ac:dyDescent="0.2">
      <c r="G90" s="4"/>
    </row>
    <row r="91" spans="7:7" x14ac:dyDescent="0.2">
      <c r="G91" s="4"/>
    </row>
    <row r="92" spans="7:7" x14ac:dyDescent="0.2">
      <c r="G92" s="4"/>
    </row>
    <row r="93" spans="7:7" x14ac:dyDescent="0.2">
      <c r="G93" s="4"/>
    </row>
    <row r="94" spans="7:7" x14ac:dyDescent="0.2">
      <c r="G94" s="4"/>
    </row>
  </sheetData>
  <mergeCells count="30">
    <mergeCell ref="A6:R6"/>
    <mergeCell ref="A9:B9"/>
    <mergeCell ref="A2:A5"/>
    <mergeCell ref="B2:P3"/>
    <mergeCell ref="Q2:R2"/>
    <mergeCell ref="Q3:R3"/>
    <mergeCell ref="B4:P5"/>
    <mergeCell ref="Q4:R5"/>
    <mergeCell ref="A7:B7"/>
    <mergeCell ref="C7:K7"/>
    <mergeCell ref="L7:N7"/>
    <mergeCell ref="O7:R7"/>
    <mergeCell ref="A8:B8"/>
    <mergeCell ref="C8:K8"/>
    <mergeCell ref="L8:N8"/>
    <mergeCell ref="O8:R8"/>
    <mergeCell ref="C9:K9"/>
    <mergeCell ref="L9:N9"/>
    <mergeCell ref="O9:R9"/>
    <mergeCell ref="A10:B10"/>
    <mergeCell ref="C10:K10"/>
    <mergeCell ref="L10:N10"/>
    <mergeCell ref="O10:R10"/>
    <mergeCell ref="A60:R61"/>
    <mergeCell ref="A12:B12"/>
    <mergeCell ref="A24:B24"/>
    <mergeCell ref="A31:B31"/>
    <mergeCell ref="A57:E57"/>
    <mergeCell ref="C59:G59"/>
    <mergeCell ref="C58:G58"/>
  </mergeCells>
  <pageMargins left="0.23622047244094491" right="0.23622047244094491" top="0.74803149606299213" bottom="0.74803149606299213" header="0.31496062992125984" footer="0.31496062992125984"/>
  <pageSetup paperSize="147" scale="40" fitToHeight="0" orientation="landscape" r:id="rId1"/>
  <headerFooter>
    <oddFooter>&amp;RCEI-F-28
Versión 2
20/04/2023</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PRIORIZACIÓN</vt:lpstr>
      <vt:lpstr>PAA VIGENCIA 2023v2</vt:lpstr>
      <vt:lpstr>'PAA VIGENCIA 2023v2'!Área_de_impresión</vt:lpstr>
      <vt:lpstr>'PAA VIGENCIA 2023v2'!Títulos_a_imprimir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del Pilar Duar</dc:creator>
  <cp:lastModifiedBy>Maria Del Pilar Duarte Fontecha</cp:lastModifiedBy>
  <cp:lastPrinted>2023-04-21T20:54:17Z</cp:lastPrinted>
  <dcterms:created xsi:type="dcterms:W3CDTF">2023-01-11T02:13:03Z</dcterms:created>
  <dcterms:modified xsi:type="dcterms:W3CDTF">2023-04-24T19:58:56Z</dcterms:modified>
</cp:coreProperties>
</file>