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00" windowHeight="7050"/>
  </bookViews>
  <sheets>
    <sheet name="Matriz admin Riesgo corrupción" sheetId="1" r:id="rId1"/>
    <sheet name="Mapa calor-Tablas de referencia" sheetId="2" r:id="rId2"/>
    <sheet name="Tablas" sheetId="3" state="hidden" r:id="rId3"/>
  </sheets>
  <externalReferences>
    <externalReference r:id="rId4"/>
    <externalReference r:id="rId5"/>
    <externalReference r:id="rId6"/>
    <externalReference r:id="rId7"/>
    <externalReference r:id="rId8"/>
  </externalReferences>
  <calcPr calcId="162913"/>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9" roundtripDataSignature="AMtx7miFJu4OGEYjlh09aCLDJXCecASWcw=="/>
    </ext>
  </extLst>
</workbook>
</file>

<file path=xl/calcChain.xml><?xml version="1.0" encoding="utf-8"?>
<calcChain xmlns="http://schemas.openxmlformats.org/spreadsheetml/2006/main">
  <c r="AK20" i="1" l="1"/>
  <c r="AM20" i="1"/>
  <c r="AK21" i="1"/>
  <c r="AM21" i="1"/>
  <c r="BA17" i="1"/>
  <c r="AW17" i="1"/>
  <c r="AU17" i="1"/>
  <c r="AS17" i="1"/>
  <c r="AQ17" i="1"/>
  <c r="AO17" i="1"/>
  <c r="AM17" i="1"/>
  <c r="AK17" i="1"/>
  <c r="AX17" i="1" s="1"/>
  <c r="AY17" i="1" s="1"/>
  <c r="BB17" i="1" s="1"/>
  <c r="BC17" i="1" s="1"/>
  <c r="BD17" i="1" s="1"/>
  <c r="BA16" i="1"/>
  <c r="AW16" i="1"/>
  <c r="AU16" i="1"/>
  <c r="AS16" i="1"/>
  <c r="AQ16" i="1"/>
  <c r="AO16" i="1"/>
  <c r="AM16" i="1"/>
  <c r="AK16" i="1"/>
  <c r="AX16" i="1" s="1"/>
  <c r="AY16" i="1" s="1"/>
  <c r="BB16" i="1" s="1"/>
  <c r="BC16" i="1" s="1"/>
  <c r="BD16" i="1" s="1"/>
  <c r="BA15" i="1"/>
  <c r="AW15" i="1"/>
  <c r="AU15" i="1"/>
  <c r="AS15" i="1"/>
  <c r="AQ15" i="1"/>
  <c r="AO15" i="1"/>
  <c r="AM15" i="1"/>
  <c r="AK15" i="1"/>
  <c r="H14" i="1"/>
  <c r="H13" i="1"/>
  <c r="AX15" i="1" l="1"/>
  <c r="AY15" i="1" s="1"/>
  <c r="BB15" i="1" s="1"/>
  <c r="BC15" i="1" s="1"/>
  <c r="BD15" i="1" s="1"/>
  <c r="BA19" i="1"/>
  <c r="AW19" i="1"/>
  <c r="AU19" i="1"/>
  <c r="AS19" i="1"/>
  <c r="AQ19" i="1"/>
  <c r="AO19" i="1"/>
  <c r="AM19" i="1"/>
  <c r="AK19" i="1"/>
  <c r="BA18" i="1"/>
  <c r="AW18" i="1"/>
  <c r="AU18" i="1"/>
  <c r="AS18" i="1"/>
  <c r="AQ18" i="1"/>
  <c r="AO18" i="1"/>
  <c r="AM18" i="1"/>
  <c r="AK18" i="1"/>
  <c r="AD18" i="1"/>
  <c r="AE18" i="1" s="1"/>
  <c r="J18" i="1"/>
  <c r="I18" i="1"/>
  <c r="H18" i="1"/>
  <c r="AD15" i="1"/>
  <c r="AE15" i="1" s="1"/>
  <c r="J15" i="1"/>
  <c r="I15" i="1"/>
  <c r="H15" i="1"/>
  <c r="BF15" i="1" l="1"/>
  <c r="BG15" i="1" s="1"/>
  <c r="BH15" i="1"/>
  <c r="BI15" i="1" s="1"/>
  <c r="BJ15" i="1" s="1"/>
  <c r="BK15" i="1" s="1"/>
  <c r="AX18" i="1"/>
  <c r="AY18" i="1" s="1"/>
  <c r="BB18" i="1" s="1"/>
  <c r="BC18" i="1" s="1"/>
  <c r="BD18" i="1" s="1"/>
  <c r="AX19" i="1"/>
  <c r="AY19" i="1" s="1"/>
  <c r="BB19" i="1" s="1"/>
  <c r="BC19" i="1" s="1"/>
  <c r="BD19" i="1" s="1"/>
  <c r="AF15" i="1"/>
  <c r="AG15" i="1" s="1"/>
  <c r="AF18" i="1"/>
  <c r="AG18" i="1" s="1"/>
  <c r="BF18" i="1" l="1"/>
  <c r="BG18" i="1" s="1"/>
  <c r="BH18" i="1" s="1"/>
  <c r="BI18" i="1" s="1"/>
  <c r="BJ18" i="1" s="1"/>
  <c r="BK18" i="1" s="1"/>
  <c r="H22" i="1"/>
  <c r="I22" i="1"/>
  <c r="J22" i="1"/>
  <c r="AD22" i="1"/>
  <c r="AE22" i="1" s="1"/>
  <c r="AK22" i="1"/>
  <c r="AM22" i="1"/>
  <c r="AO22" i="1"/>
  <c r="AQ22" i="1"/>
  <c r="AS22" i="1"/>
  <c r="AU22" i="1"/>
  <c r="AW22" i="1"/>
  <c r="BA22" i="1"/>
  <c r="AK23" i="1"/>
  <c r="AM23" i="1"/>
  <c r="AO23" i="1"/>
  <c r="AQ23" i="1"/>
  <c r="AS23" i="1"/>
  <c r="AU23" i="1"/>
  <c r="BA23" i="1"/>
  <c r="BK24" i="1"/>
  <c r="BH24" i="1"/>
  <c r="BI24" i="1" s="1"/>
  <c r="BB24" i="1"/>
  <c r="BC24" i="1" s="1"/>
  <c r="BD24" i="1" s="1"/>
  <c r="BA21" i="1"/>
  <c r="AW21" i="1"/>
  <c r="AU21" i="1"/>
  <c r="AS21" i="1"/>
  <c r="AQ21" i="1"/>
  <c r="AO21" i="1"/>
  <c r="BA20" i="1"/>
  <c r="AW20" i="1"/>
  <c r="AU20" i="1"/>
  <c r="AS20" i="1"/>
  <c r="AQ20" i="1"/>
  <c r="AO20" i="1"/>
  <c r="AD20" i="1"/>
  <c r="AE20" i="1" s="1"/>
  <c r="J20" i="1"/>
  <c r="I20" i="1"/>
  <c r="H20" i="1"/>
  <c r="AX23" i="1" l="1"/>
  <c r="BF23" i="1" s="1"/>
  <c r="BG23" i="1" s="1"/>
  <c r="BH23" i="1" s="1"/>
  <c r="AX22" i="1"/>
  <c r="BF22" i="1" s="1"/>
  <c r="BG22" i="1" s="1"/>
  <c r="BH22" i="1" s="1"/>
  <c r="BI22" i="1" s="1"/>
  <c r="BJ22" i="1" s="1"/>
  <c r="BK22" i="1" s="1"/>
  <c r="AF22" i="1"/>
  <c r="AG22" i="1" s="1"/>
  <c r="AY23" i="1"/>
  <c r="BB23" i="1" s="1"/>
  <c r="BC23" i="1" s="1"/>
  <c r="BD23" i="1" s="1"/>
  <c r="AY22" i="1"/>
  <c r="BB22" i="1" s="1"/>
  <c r="BC22" i="1" s="1"/>
  <c r="BD22" i="1" s="1"/>
  <c r="AX20" i="1"/>
  <c r="AY20" i="1" s="1"/>
  <c r="BB20" i="1" s="1"/>
  <c r="BC20" i="1" s="1"/>
  <c r="BD20" i="1" s="1"/>
  <c r="AX21" i="1"/>
  <c r="AF20" i="1"/>
  <c r="AG20" i="1" s="1"/>
  <c r="BF20" i="1" l="1"/>
  <c r="BG20" i="1" s="1"/>
  <c r="BH20" i="1" s="1"/>
  <c r="BI20" i="1" s="1"/>
  <c r="BJ20" i="1" s="1"/>
  <c r="BK20" i="1" s="1"/>
  <c r="AY21" i="1"/>
  <c r="BB21" i="1" s="1"/>
  <c r="BC21" i="1" s="1"/>
  <c r="BD21" i="1" s="1"/>
  <c r="BF21" i="1"/>
  <c r="BG21" i="1" s="1"/>
  <c r="BH21" i="1" s="1"/>
  <c r="BA10" i="1" l="1"/>
  <c r="AW10" i="1"/>
  <c r="AU10" i="1"/>
  <c r="AS10" i="1"/>
  <c r="AQ10" i="1"/>
  <c r="AO10" i="1"/>
  <c r="AM10" i="1"/>
  <c r="AK10" i="1"/>
  <c r="AX10" i="1" l="1"/>
  <c r="BF10" i="1" s="1"/>
  <c r="BG10" i="1" s="1"/>
  <c r="AW26" i="1"/>
  <c r="AW25" i="1"/>
  <c r="AW12" i="1"/>
  <c r="AW11" i="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H25" i="1"/>
  <c r="H12" i="1"/>
  <c r="H11" i="1"/>
  <c r="H10" i="1"/>
  <c r="H8" i="1"/>
  <c r="C155" i="3"/>
  <c r="C154" i="3"/>
  <c r="C153" i="3"/>
  <c r="C152" i="3"/>
  <c r="C151" i="3"/>
  <c r="C150" i="3"/>
  <c r="C149" i="3"/>
  <c r="C148" i="3"/>
  <c r="C147" i="3"/>
  <c r="BA26" i="1"/>
  <c r="BA25" i="1"/>
  <c r="BA12" i="1"/>
  <c r="BA11" i="1"/>
  <c r="AU26" i="1"/>
  <c r="AS26" i="1"/>
  <c r="AQ26" i="1"/>
  <c r="AO26" i="1"/>
  <c r="AM26" i="1"/>
  <c r="AK26" i="1"/>
  <c r="AU25" i="1"/>
  <c r="AS25" i="1"/>
  <c r="AQ25" i="1"/>
  <c r="AO25" i="1"/>
  <c r="AM25" i="1"/>
  <c r="AK25" i="1"/>
  <c r="I8"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5" i="1"/>
  <c r="AE25" i="1" s="1"/>
  <c r="J25" i="1"/>
  <c r="I25" i="1"/>
  <c r="AD12" i="1"/>
  <c r="AE12" i="1" s="1"/>
  <c r="J12" i="1"/>
  <c r="I12" i="1"/>
  <c r="AD11" i="1"/>
  <c r="AE11" i="1" s="1"/>
  <c r="J11" i="1"/>
  <c r="I11" i="1"/>
  <c r="AD10" i="1"/>
  <c r="AE10" i="1" s="1"/>
  <c r="J10" i="1"/>
  <c r="I10" i="1"/>
  <c r="AD8" i="1"/>
  <c r="AE8" i="1" s="1"/>
  <c r="J8" i="1"/>
  <c r="AY10" i="1" l="1"/>
  <c r="BB10" i="1" s="1"/>
  <c r="BC10" i="1" s="1"/>
  <c r="BD10" i="1" s="1"/>
  <c r="BH10" i="1"/>
  <c r="BI10" i="1" s="1"/>
  <c r="BJ10" i="1" s="1"/>
  <c r="BK10" i="1" s="1"/>
  <c r="AF25" i="1"/>
  <c r="AG25" i="1" s="1"/>
  <c r="AF8" i="1"/>
  <c r="AG8" i="1" s="1"/>
  <c r="AX12" i="1"/>
  <c r="AX26" i="1"/>
  <c r="AY26" i="1" s="1"/>
  <c r="AX11" i="1"/>
  <c r="AX25" i="1"/>
  <c r="AF12" i="1"/>
  <c r="AG12" i="1" s="1"/>
  <c r="AF11" i="1"/>
  <c r="AG11" i="1" s="1"/>
  <c r="AF10" i="1"/>
  <c r="AG10" i="1" s="1"/>
  <c r="BF8" i="1" l="1"/>
  <c r="BG8" i="1" s="1"/>
  <c r="BH8" i="1" s="1"/>
  <c r="BI8" i="1" s="1"/>
  <c r="BJ8" i="1" s="1"/>
  <c r="BK8" i="1" s="1"/>
  <c r="AY11" i="1"/>
  <c r="BB11" i="1" s="1"/>
  <c r="BC11" i="1" s="1"/>
  <c r="BD11" i="1" s="1"/>
  <c r="BF11" i="1"/>
  <c r="BG11" i="1" s="1"/>
  <c r="BH11" i="1" s="1"/>
  <c r="BI11" i="1" s="1"/>
  <c r="BJ11" i="1" s="1"/>
  <c r="BK11" i="1" s="1"/>
  <c r="AY25" i="1"/>
  <c r="BF25" i="1"/>
  <c r="BG25" i="1" s="1"/>
  <c r="BH25" i="1" s="1"/>
  <c r="BI25" i="1" s="1"/>
  <c r="BJ25" i="1" s="1"/>
  <c r="BK25" i="1" s="1"/>
  <c r="AY12" i="1"/>
  <c r="BB12" i="1" s="1"/>
  <c r="BC12" i="1" s="1"/>
  <c r="BD12" i="1" s="1"/>
  <c r="BF12" i="1"/>
  <c r="BG12" i="1" s="1"/>
  <c r="BH12" i="1" s="1"/>
  <c r="BI12" i="1" s="1"/>
  <c r="BJ12" i="1" s="1"/>
  <c r="BK12" i="1" s="1"/>
</calcChain>
</file>

<file path=xl/comments1.xml><?xml version="1.0" encoding="utf-8"?>
<comments xmlns="http://schemas.openxmlformats.org/spreadsheetml/2006/main">
  <authors>
    <author/>
  </authors>
  <commentList>
    <comment ref="BM5" authorId="0" shapeId="0">
      <text>
        <r>
          <rPr>
            <sz val="11"/>
            <color theme="1"/>
            <rFont val="Arial"/>
            <family val="2"/>
          </rPr>
          <t>======
ID#AAAATqxuYH8
Usuario    (2021-12-30 12:43:22)
El plan de acción especifica: i) responsable, ii) fecha de implementación, y iii) fecha de seguimiento</t>
        </r>
      </text>
    </comment>
    <comment ref="E6" authorId="0" shapeId="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acción u omisión, se use el poder para desviar la gestión de lo público hacia un beneficio privado.</t>
        </r>
      </text>
    </comment>
    <comment ref="F6" authorId="0" shapeId="0">
      <text>
        <r>
          <rPr>
            <sz val="11"/>
            <color theme="1"/>
            <rFont val="Arial"/>
            <family val="2"/>
          </rPr>
          <t>======
ID#AAAATqxuYIs
Usuario    (2021-12-30 12:43:22)
Permite agrupar los riesgos identificados</t>
        </r>
      </text>
    </comment>
    <comment ref="G6" authorId="0" shapeId="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text>
        <r>
          <rPr>
            <sz val="11"/>
            <color theme="1"/>
            <rFont val="Arial"/>
            <family val="2"/>
          </rPr>
          <t>======
ID#AAAATqxuYHo
Usuario    (2021-12-30 12:43:22)
Un control se define como la medida que permite reducir o mitigar el riesgo</t>
        </r>
      </text>
    </comment>
    <comment ref="BL6" authorId="0" shapeId="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<sst xmlns="http://schemas.openxmlformats.org/spreadsheetml/2006/main" count="1061" uniqueCount="414">
  <si>
    <t>GESTIÓN INTEGRAL DE MEJORA CONTINUA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</si>
  <si>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</si>
  <si>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</si>
  <si>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</si>
  <si>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</si>
  <si>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</si>
  <si>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</si>
  <si>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</si>
  <si>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</si>
  <si>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</si>
  <si>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</si>
  <si>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</si>
  <si>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</si>
  <si>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</si>
  <si>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</si>
  <si>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</si>
  <si>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</si>
  <si>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</si>
  <si>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</si>
  <si>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</si>
  <si>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</si>
  <si>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</si>
  <si>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</si>
  <si>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</si>
  <si>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</si>
  <si>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</si>
  <si>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</si>
  <si>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</si>
  <si>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</si>
  <si>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</si>
  <si>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</si>
  <si>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</si>
  <si>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</si>
  <si>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</si>
  <si>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</si>
  <si>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</si>
  <si>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</si>
  <si>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</si>
  <si>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</si>
  <si>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</si>
  <si>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</si>
  <si>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</si>
  <si>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</si>
  <si>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</si>
  <si>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</si>
  <si>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</si>
  <si>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</si>
  <si>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</si>
  <si>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</si>
  <si>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</si>
  <si>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</si>
  <si>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</si>
  <si>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</si>
  <si>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</si>
  <si>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</si>
  <si>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</si>
  <si>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</si>
  <si>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</si>
  <si>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</si>
  <si>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</si>
  <si>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</si>
  <si>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</si>
  <si>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</si>
  <si>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</si>
  <si>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</si>
  <si>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</si>
  <si>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</si>
  <si>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</si>
  <si>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</si>
  <si>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</si>
  <si>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</si>
  <si>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</si>
  <si>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</si>
  <si>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Correctivo</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</si>
  <si>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</si>
  <si>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</si>
  <si>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</si>
  <si>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</si>
  <si>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</si>
  <si>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</si>
  <si>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</si>
  <si>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</si>
  <si>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</si>
  <si>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</si>
  <si>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del servicio a la ciudadanía.</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</si>
  <si>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</si>
  <si>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Relaciones laborales</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</si>
  <si>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</si>
  <si>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</si>
  <si>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Área de Control Interno</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</si>
  <si>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</si>
  <si>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</si>
  <si>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</si>
  <si>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</si>
  <si>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</si>
  <si>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</si>
  <si>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</si>
  <si>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</si>
  <si>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</si>
  <si>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</si>
  <si>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</si>
  <si>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</si>
  <si>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</si>
  <si>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</si>
  <si>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</si>
  <si>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</si>
  <si>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</si>
  <si>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</si>
  <si>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</si>
  <si>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</si>
  <si>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</si>
  <si>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</si>
  <si>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</si>
  <si>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</si>
  <si>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</si>
  <si>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</si>
  <si>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</si>
  <si>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</si>
  <si>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</si>
  <si>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</si>
  <si>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</si>
  <si>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</si>
  <si>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</si>
  <si>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</si>
  <si>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</si>
  <si>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</si>
  <si>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</si>
  <si>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</si>
  <si>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</si>
  <si>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</si>
  <si>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</si>
  <si>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</si>
  <si>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</si>
  <si>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</si>
  <si>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</si>
  <si>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</si>
  <si>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</si>
  <si>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</si>
  <si>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</si>
  <si>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</si>
  <si>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</si>
  <si>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</si>
  <si>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</si>
  <si>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</si>
  <si>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</si>
  <si>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</si>
  <si>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</si>
  <si>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</si>
  <si>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</si>
  <si>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</si>
  <si>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</si>
  <si>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</si>
  <si>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</si>
  <si>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</si>
  <si>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</si>
  <si>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</si>
  <si>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</si>
  <si>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</si>
  <si>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</si>
  <si>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</si>
  <si>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</si>
  <si>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</si>
  <si>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</si>
  <si>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</si>
  <si>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</si>
  <si>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</si>
  <si>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</si>
  <si>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</si>
  <si>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</si>
  <si>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</si>
  <si>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</si>
  <si>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</si>
  <si>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</si>
  <si>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</si>
  <si>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</si>
  <si>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</si>
  <si>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</si>
  <si>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</si>
  <si>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</si>
  <si>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</si>
  <si>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</si>
  <si>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</si>
  <si>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</si>
  <si>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</si>
  <si>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</si>
  <si>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</si>
  <si>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</si>
  <si>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</si>
  <si>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</si>
  <si>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</si>
  <si>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</si>
  <si>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</si>
  <si>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</si>
  <si>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</si>
  <si>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</si>
  <si>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</si>
  <si>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</si>
  <si>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</si>
  <si>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</si>
  <si>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</si>
  <si>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</si>
  <si>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</si>
  <si>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</si>
  <si>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</si>
  <si>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</si>
  <si>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</si>
  <si>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</si>
  <si>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</si>
  <si>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</si>
  <si>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</si>
  <si>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</si>
  <si>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</si>
  <si>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</si>
  <si>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</si>
  <si>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</si>
  <si>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</si>
  <si>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</si>
  <si>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</si>
  <si>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</si>
  <si>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</si>
  <si>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</si>
  <si>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</si>
  <si>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</si>
  <si>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</si>
  <si>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</si>
  <si>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</si>
  <si>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</si>
  <si>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</si>
  <si>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</si>
  <si>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</si>
  <si>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</si>
  <si>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</si>
  <si>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</si>
  <si>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</si>
  <si>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</si>
  <si>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</si>
  <si>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</si>
  <si>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</si>
  <si>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</si>
  <si>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</si>
  <si>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</si>
  <si>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</si>
  <si>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</si>
  <si>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</si>
  <si>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</si>
  <si>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</si>
  <si>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</si>
  <si>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</si>
  <si>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</si>
  <si>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</si>
  <si>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</si>
  <si>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</si>
  <si>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</si>
  <si>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</si>
  <si>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</si>
  <si>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</si>
  <si>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</si>
  <si>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</si>
  <si>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</si>
  <si>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</si>
  <si>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</si>
  <si>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</si>
  <si>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</si>
  <si>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</si>
  <si>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</si>
  <si>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</si>
  <si>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</si>
  <si>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</si>
  <si>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</si>
  <si>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</si>
  <si>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</si>
  <si>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</si>
  <si>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</si>
  <si>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</si>
  <si>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</si>
  <si>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</si>
  <si>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</si>
  <si>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</si>
  <si>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</si>
  <si>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</si>
  <si>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</si>
  <si>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</si>
  <si>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</si>
  <si>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</si>
  <si>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</si>
  <si>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</si>
  <si>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t>Análisis y evaluación de los controles para la mitigación de los riesgos de corrupción.</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</si>
  <si>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</si>
  <si>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</si>
  <si>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</si>
  <si>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</si>
  <si>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</si>
  <si>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</si>
  <si>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</si>
  <si>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</si>
  <si>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</si>
  <si>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</si>
  <si>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Acción a implementar</t>
  </si>
  <si>
    <t>Plan de acción (Tratamiento)</t>
  </si>
  <si>
    <t>Control 1: Verificación en campo de la asignación de espacios, mediante planillas, que contienen registro fotográfico y uso apropiado del espacio.</t>
  </si>
  <si>
    <t>No</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</si>
  <si>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</si>
  <si>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</si>
  <si>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</si>
  <si>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Ingeniero de soporte de la CFB, profesionales de la CFB y Gerente de Artes Audiovisuales</t>
  </si>
  <si>
    <t>Control 1: Establecer la matriz de los roles y perfiles con las especificaciones exigidas por el programa Nidos para la contratación, de acuerdo con las necesidades contractuales de la entidad.</t>
  </si>
  <si>
    <t>Favorecimiento de los artistas en la subcontratación por parte de las ESAL generados en los convenios de asociación</t>
  </si>
  <si>
    <t>Responsable Administrativa Nidos
Responsable General del Programa Nidos</t>
  </si>
  <si>
    <t>Realizar un control y seguimiento a la nueva contratación de artistas por parte del asociado, mediante la implementación de encuesta aleatoria para la identificación del posible riesgo de corrupción</t>
  </si>
  <si>
    <t>Responsable
Equipo administrativo Culturas en Común</t>
  </si>
  <si>
    <t xml:space="preserve">El riesgo se materializo NO
El riesgo se MODIFICA
Evidencia de la ejecución de los controles. Para la vigencia 2021 se realizó la implementación de una encuesta a los artistas y gestores vinculados al programa con el fin de identificar posibles fraudes e inconsistencias en la contratación de los artistas vinculados a la parrilla de programación 
https://docs.google.com/document/d/1-hlWSpQyv2i3DC_Hsv2BM2pPMEljBPAB/edit
https://docs.google.com/spreadsheets/d/1ld4Oe7Qp2VImKpuvqlS10txWKhw4rXNAc0RdpiL6gdg/edit#gid=2137978150 </t>
  </si>
  <si>
    <t>Debilidad en la implementación del procedimiento de consulta y préstamos de documentos de archivo o fallas en el diligenciamiento del formato de consulta y préstamo de documentos y expedientes</t>
  </si>
  <si>
    <t>Seguimiento en el registro del plan de trabajo de Gestión Documental</t>
  </si>
  <si>
    <t>SAF- Gestión Documental</t>
  </si>
  <si>
    <t>Debilidad en cuanto a la implementación de las estrategias definidas dentro del Sistema Integrado de Conservación - SIC</t>
  </si>
  <si>
    <t>La no aplicación del Procedimiento al trámite de las peticiones y/o protocolos de atención por parte de los integrantes del área.</t>
  </si>
  <si>
    <r>
      <rPr>
        <b/>
        <sz val="12"/>
        <color theme="1"/>
        <rFont val="Arial Narrow"/>
        <family val="2"/>
      </rPr>
      <t>Control 1</t>
    </r>
    <r>
      <rPr>
        <sz val="12"/>
        <color theme="1"/>
        <rFont val="Arial Narrow"/>
        <family val="2"/>
      </rPr>
      <t>: El Contratista Profesional hará el seguimiento diario a través del sistema para la gestión de peticiones ciudadanas Bogotá te escucha</t>
    </r>
  </si>
  <si>
    <t>Seguimiento diario a través del sistema para la gestión de peticiones ciudadanas</t>
  </si>
  <si>
    <t xml:space="preserve">SAF- Servicio a la Ciudadanía </t>
  </si>
  <si>
    <t>Desconocimiento de las implicaciones de una denuncia de actos de corrupción</t>
  </si>
  <si>
    <r>
      <rPr>
        <b/>
        <sz val="12"/>
        <color theme="1"/>
        <rFont val="Arial Narrow"/>
        <family val="2"/>
      </rPr>
      <t xml:space="preserve">Control 2: </t>
    </r>
    <r>
      <rPr>
        <sz val="12"/>
        <color theme="1"/>
        <rFont val="Arial Narrow"/>
        <family val="2"/>
      </rPr>
      <t>Elaboración de piezas y divulgación por correo electrónico a toda la comunidad institucional</t>
    </r>
  </si>
  <si>
    <t>Estrategia de sensibilización sobre los actos de corrupción</t>
  </si>
  <si>
    <t>Posibilidad de no dar trámite a una denuncia para favorecer a un funcionario o contratista, cuando haya alguna PQRS en contra de la persona</t>
  </si>
  <si>
    <t>Posibilidad de recibir dadivas y/o beneficios para realizar un uso inadecuado de los bienes públicos asignados a los funcionarios de la entidad para beneficio propio o de un tercero.</t>
  </si>
  <si>
    <t>Ausencia de verificación adicional de las tomas físicas por diferentes colaboradores</t>
  </si>
  <si>
    <r>
      <rPr>
        <b/>
        <sz val="12"/>
        <color theme="1"/>
        <rFont val="Arial Narrow"/>
        <family val="2"/>
      </rPr>
      <t xml:space="preserve">Control 1 </t>
    </r>
    <r>
      <rPr>
        <sz val="12"/>
        <color theme="1"/>
        <rFont val="Arial Narrow"/>
        <family val="2"/>
      </rPr>
      <t>: El desginado por la unidad de gestión realiza el diligenciamiento adecuado del formato salida de bienes devolutivos, consumo controlado y consumo</t>
    </r>
  </si>
  <si>
    <t>ImprobableMayor</t>
  </si>
  <si>
    <t>1. Toma física aleatoria de bienes
2. Supervisar que la asignación de colaboradores para la toma física sea aleatoria</t>
  </si>
  <si>
    <t>SAF - Almacén General</t>
  </si>
  <si>
    <t>Posible falsificación de pagos de planillas de Seguridad Social.</t>
  </si>
  <si>
    <t>Falta de una definición de criterios para la emisión de boletas de cortesías.</t>
  </si>
  <si>
    <t>Establecer un control que permita mitigar el riesgo, el control establecido está orientado al desarrollo de una actividad.</t>
  </si>
  <si>
    <t>Designado apoyo a taquilla de los equipamientos.</t>
  </si>
  <si>
    <t xml:space="preserve">Profesional asignado </t>
  </si>
  <si>
    <t xml:space="preserve">El profesional asignado debe revisar en el término establecido para cada modalidad contractual los documentos precontractuales en donde se deberá señalar que se cumple con la selección objetiva en materia de contratación estatal. </t>
  </si>
  <si>
    <t xml:space="preserve">El riesgo no se materializo 
Si: Acciones tomadas
El riesgo se mantiene
Evidencia de la ejecución de los controles.
</t>
  </si>
  <si>
    <t>Debilidad en el cargue de los documentos en la plataforma transaccional SECOP</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</si>
  <si>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</si>
  <si>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</si>
  <si>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</si>
  <si>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</si>
  <si>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 xml:space="preserve">Atendiendo el reporte desde el autocontrol se recomienda fortalecer su descripción en términos de tiempo, modo y lugar que permita al proceso de autoevaluación evidenciar la efectividad de los controles que conlleven a una efectiva gestión y administración del riesgo por parte del líder del proceso. </t>
  </si>
  <si>
    <t>Evaluación Independiente.</t>
  </si>
  <si>
    <t>Incumplimiento al procedimiento de auditorias</t>
  </si>
  <si>
    <t>Actualización de los procedimientos del proceso de Evaluación Independiente</t>
  </si>
  <si>
    <t>Posibilidad de recibir dádivas con el fin de direccionar el cálculo para generar menor valor de acuerdo con la conveniencia del solicitante, con fundamento en las exenciones y excepciones, enmarcadas en el Permiso Unificado de Filmaciones Audiovisuales - PUFA</t>
  </si>
  <si>
    <t>Plan de Acción 1: 01/12/2022
Plan de Acción 2: 01/11/2022</t>
  </si>
  <si>
    <t>"Plan de Acción 1: 15/11/2022
Plan de Acción 2: 15/10/2022"</t>
  </si>
  <si>
    <t>ABIERTO</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</si>
  <si>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t>
  </si>
  <si>
    <t>Posible incumplimiento de la normatividad que regula la contratación pública, debido al desconocimiento o intencionalidad por parte del contratista en el trámite de liquidación y pago de Seguridad Social.</t>
  </si>
  <si>
    <t xml:space="preserve">Desarrollar una  matriz de seguimiento </t>
  </si>
  <si>
    <t>En función del seguimiento y el ejercicio de autocontrol se evidencia que el Plan de acción se encontraba mal direccionado, por lo cual se da cierre y se formula un nuevo Plan de Acción.</t>
  </si>
  <si>
    <t>Cerrado</t>
  </si>
  <si>
    <t>Equipo taquilla de los equipamientos</t>
  </si>
  <si>
    <t xml:space="preserve">Posibilidad de favorecimiento a particulares en la gestión contractual, relacionado con el perfil misional exigido en el programa Nidos.
</t>
  </si>
  <si>
    <t>1 de enero de 2022 al 31 de diciembre de 2022</t>
  </si>
  <si>
    <t>El riesgo no se materializo 
Si: Acciones tomadas
El riesgo se mantiene
Evidencia de la ejecución de los controles.
https://drive.google.com/drive/folders/13HMJ0BNjROwxzgQKurM8_Do5sPPOoRXh</t>
  </si>
  <si>
    <r>
      <rPr>
        <sz val="12"/>
        <color rgb="FF000000"/>
        <rFont val="Arial Narrow"/>
        <family val="2"/>
      </rPr>
      <t>El riesgo no se materializó para la vigencia.</t>
    </r>
    <r>
      <rPr>
        <b/>
        <sz val="12"/>
        <color rgb="FF000000"/>
        <rFont val="Arial Narrow"/>
        <family val="2"/>
      </rPr>
      <t xml:space="preserve"> 
Control 1: </t>
    </r>
    <r>
      <rPr>
        <sz val="12"/>
        <color rgb="FF000000"/>
        <rFont val="Arial Narrow"/>
        <family val="2"/>
      </rPr>
      <t xml:space="preserve">Los técnicos de la SAF-Gestión Documental diligencian diariamente el formato de préstamos documentales, de acuerdo con las solicitudes atendidas a las diferentes dependencias; así mismo, esta actividad permite el control de entrega de los documentos con el fin de evitar la pérdida de los mismos y garantiza la conformación de los expedientes. 
En el segundo cuatrimestre 2022 se gestionaron un total de 262 préstamos documentales, de los cuales 78 fueron tramitados por correo electrónico, 121 consultas en sala y 63 préstamos para custodia de las unidades de gestión. </t>
    </r>
    <r>
      <rPr>
        <sz val="12"/>
        <color rgb="FFFF0000"/>
        <rFont val="Arial Narrow"/>
        <family val="2"/>
      </rPr>
      <t xml:space="preserve">
</t>
    </r>
    <r>
      <rPr>
        <sz val="12"/>
        <color rgb="FF000000"/>
        <rFont val="Arial Narrow"/>
        <family val="2"/>
      </rPr>
      <t xml:space="preserve">La evidencia se encuentra en la carpeta drive : </t>
    </r>
    <r>
      <rPr>
        <u/>
        <sz val="12"/>
        <color rgb="FF1155CC"/>
        <rFont val="Arial Narrow"/>
        <family val="2"/>
      </rPr>
      <t>https://drive.google.com/drive/folders/1E9g29GCQL-djssrI6kyjHybCow-ZO9YV</t>
    </r>
  </si>
  <si>
    <t>Las evidencias aportadas dan respuesta al control de forma pertinente y permiten que el riesgo no se materialice para este periodo, el link referenciado tiene la información relacionada.</t>
  </si>
  <si>
    <r>
      <rPr>
        <b/>
        <sz val="12"/>
        <color theme="1"/>
        <rFont val="Arial Narrow"/>
        <family val="2"/>
      </rPr>
      <t>Control 1</t>
    </r>
    <r>
      <rPr>
        <sz val="12"/>
        <color theme="1"/>
        <rFont val="Arial Narrow"/>
        <family val="2"/>
      </rPr>
      <t>: Los(as) funcionarios(as) y/o contratistas designados por SAF-Gestión Documental diligenciarán el formato de consulta y  préstamo de documentos y expedientes para el adecuado control de la información de manera mensual, de acuerdo con el procedimiento de consulta y préstamos de documentos de archivo.</t>
    </r>
  </si>
  <si>
    <r>
      <rPr>
        <b/>
        <sz val="12"/>
        <color theme="1"/>
        <rFont val="Arial Narrow"/>
        <family val="2"/>
      </rPr>
      <t>Control 2</t>
    </r>
    <r>
      <rPr>
        <sz val="12"/>
        <color theme="1"/>
        <rFont val="Arial Narrow"/>
        <family val="2"/>
      </rPr>
      <t>: El funcionario(a) o contratista conservador designado de SAF-Gestión Documental garantizará la conservación en el archivo de gestión centralizado y central de manera semestral, de acuerdo con la implementación de las estrategias definidas en el Sistema Integrado de Conservación -SIC</t>
    </r>
  </si>
  <si>
    <t>El riesgo no se materializó para la vigencia. 
Se realizó  la validación, control y seguimiento a los formatos de salida de bienes devolutivos, consumo controlado y/o consumo diligenciados por la unidad de gestión que requiere la salida del bien durante el segundo cuatrimestre del 2022 con corte a 29 de agosto, y se tramitaron correctamente un total de 87 formatos de salida de bienes devolutivos consumo controlado y consumo, desde las diferentes sedes del Idartes.
La evidencia se encuentra en la carpeta drive: https://drive.google.com/drive/folders/1P_ZezWDO0EEewa_LDbFvEPRwcHCn55yC</t>
  </si>
  <si>
    <t>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t>
  </si>
  <si>
    <t xml:space="preserve">El riesgo se materializó (Si/No): No
El riesgo se mantiene, se modifica o elimina: Se mantiene. 
De acuerdo con el plan anual de auditoría aprobado por el Comité Institucional de Coordinación de Control Interno, en el segundo cuatrimestre del año se realizaron las dos auditorías programadas:   Auditoría a la Subdirección de las Artes y Auditoría a la Gerencia de Escenarios, asignadas a los profesionales del equipo y los informes verificados por la asesora de Control Interno. Se evidencia la revisión de los informes mediante correos electrónicos y la aprobación de los informes remitidos y radicados por Orfeo.  </t>
  </si>
  <si>
    <t>El riesgo se materializó (Si/No): No
El riesgo se mantiene, se modifica o elimina: Se mantiene. 
Se ajusta la redacción del control 2, quedando así: "Control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
De acuerdo con el plan anual de auditoría aprobado por el Comité Institucional de Coordinación de Control Interno, en el segundo cuatrimestre del año se generaron los informes preliminares y finales de las auditorías programadas, a saber: 
Auditoría a la Subdirección de las Artes,  los informes preliminar y final se encuentran radicados con N° 20221300257993  y 20221300294723 respectivamente, en el expediente 202210001909000001E 
Auditoría a la Gerencia de Escenarios, los informes preliminar y final se encuentran radicados con N° 20221300258163 y 20221300273093 respectivamente, en el expediente 202210001909000002E</t>
  </si>
  <si>
    <t>Versión: 04</t>
  </si>
  <si>
    <t>Fecha Vigencia:  07/09/2022</t>
  </si>
  <si>
    <r>
      <t xml:space="preserve">El riesgo no se materializó para la vigencia. 
</t>
    </r>
    <r>
      <rPr>
        <b/>
        <sz val="12"/>
        <color theme="1"/>
        <rFont val="Arial Narrow"/>
        <family val="2"/>
      </rPr>
      <t>Control 1</t>
    </r>
    <r>
      <rPr>
        <sz val="12"/>
        <color theme="1"/>
        <rFont val="Arial Narrow"/>
        <family val="2"/>
      </rPr>
      <t xml:space="preserve">: Durante el periodo del 01-05-2022 al 30-08-2022 se tramitaron un total de 1.840  peticiones. 
Durante este periodo se generaron las alertas preventivas correspondientes evitando el vencimiento de los términos establecidos en la normatividad vigente.
</t>
    </r>
    <r>
      <rPr>
        <b/>
        <sz val="12"/>
        <color theme="1"/>
        <rFont val="Arial Narrow"/>
        <family val="2"/>
      </rPr>
      <t>Control 2</t>
    </r>
    <r>
      <rPr>
        <sz val="12"/>
        <color theme="1"/>
        <rFont val="Arial Narrow"/>
        <family val="2"/>
      </rPr>
      <t>: Durante el segundo cuatrimestre se realizó una campaña a través de la intranet y el correo institucional con piezas alusivas a la figura del defensor de la ciudadanía, a los delitos contra la administración pública y se realizó una evaluación al final. 
A través de radicado Orfeo 20224500232793 se realizó la solicitud a Comunicaciones.
Se reporta la evidencia del seguimiento y cumplimiento de la actividad propuesta en:
Control No. 1 https://drive.google.com/drive/folders/10O49EBUhTWkQeATUymGcB8ZwfzrihIM-  
Control No. 2  https://drive.google.com/drive/folders/1KumCSgssWHxGDzjYWnzApJqK_nsKARrL</t>
    </r>
  </si>
  <si>
    <t>MAPA DE RIESGO DE CORRUPCIÓN INSTITUCIONAL</t>
  </si>
  <si>
    <t>Debilidad en la asignación de espacios públicos para el aprovechamiento económico</t>
  </si>
  <si>
    <t>Fuerte Fuerte</t>
  </si>
  <si>
    <t xml:space="preserve">El riesgo de recibir dadivas con el fin de favorecer en la asignación de espacios públicos para el aprovechamiento económico de artistas - PAES, no se materializó, por lo tanto se mantiene y se da continuidad a las acciones de control, las cuales cuentan con productos a manera de evidencia que sustentan el quehacer desde el talento humano asociado a la línea. 
https://drive.google.com/drive/folders/1wFs6sgFFK9HqXwLSc48YpH_pQ8et-_3P
</t>
  </si>
  <si>
    <t>Control 2: Rotación en la asignación para el aprovechamiento de espacios públicos.</t>
  </si>
  <si>
    <t>Débil Fuerte</t>
  </si>
  <si>
    <t>Hacer un análisis del control y de las variables para fortalecer el respectivo diseño.</t>
  </si>
  <si>
    <t>Gestión de fomento a las practicas artísticas</t>
  </si>
  <si>
    <t>Promover el desarrollo de las prácticas de los campos de las artes, por medio de la entrega de recursos financieros, técnicos y en especie necesarios para su ejecución y generación de productos culturales y artísticos, con el fin de lograr la visibilizarían, fortalecimiento y proyección de las prácticas artísticas en la ciudad y su interrelación con otros campos del saber.</t>
  </si>
  <si>
    <t>Ausencia de verificación y confirmación de los criterios y variables aplicados a las solicitudes y el recalculo de los valores para generar el valor a pagar por parte del solicitante.</t>
  </si>
  <si>
    <t>Control 1: Matriz formulada para hacer la verificación del recalculo del valor a pagar según los criterios de la solicitud y sus aprobaciones por parte de las entidades. Se aplica de manera aleatoria mínimo al 20% de las solicitudes mensuales, por parte del profesional designado por la Gerencia de Artes Audiovisuales.</t>
  </si>
  <si>
    <t>Ampliar el porcentaje de la muestra a revisar mensualmente para detectar desviaciones y falencias de capacitación en la aplicación de variable sy criterios en el recalculo de valores.</t>
  </si>
  <si>
    <r>
      <rPr>
        <b/>
        <sz val="12"/>
        <color theme="1"/>
        <rFont val="Arial Narrow"/>
        <family val="2"/>
      </rPr>
      <t>Plan de Acción 1:</t>
    </r>
    <r>
      <rPr>
        <sz val="12"/>
        <color theme="1"/>
        <rFont val="Arial Narrow"/>
        <family val="2"/>
      </rPr>
      <t xml:space="preserve"> Asignación de roles de verificación en el sistema de información, de acuerdo con las solicitudes y requerimientos hechos a la plataforma SUMA+ (Módulo de Filmaciones), con la finalidad de obtener alertas de los cambios que generan las solicitudes y los recálcalos para instrucciones de pago. 
</t>
    </r>
    <r>
      <rPr>
        <b/>
        <sz val="12"/>
        <color theme="1"/>
        <rFont val="Arial Narrow"/>
        <family val="2"/>
      </rPr>
      <t>Plan de Acción 2:</t>
    </r>
    <r>
      <rPr>
        <sz val="12"/>
        <color theme="1"/>
        <rFont val="Arial Narrow"/>
        <family val="2"/>
      </rPr>
      <t xml:space="preserve"> 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 </t>
    </r>
  </si>
  <si>
    <t>La implementación de la asignación de roles y obtención de alertas en el sistema SUMA+ se pospone con el surgimiento de una necesidad adicional identificada por el DADEP, al requerir la firma por ambas de entidades, de un acuerdo para la entrega oficial de la base de datos completa de ORACLE del sistema actual de SUMA, debido a que la base de datos contiene datos privados de personas naturales y jurídicas que no puede ser remitida sin un acuerdo oficial, el cual se encuentra en revisión jurídica por parte de ambas entidades. Por tal motivo, se realizará el respectivo de seguimiento en el mes de noviembre y se proyecta una nueva fecha de implementación para finales de la vigencia, ya que se debe esperar a la suscripción e implementación del acuerdo. Las evidencias se encuentran en Drive, en el siguiente enlace: 
https://drive.google.com/drive/folders/1Hik3tCjnqhGZuKJcbPWGclxy90yQFaSJ</t>
  </si>
  <si>
    <t xml:space="preserve">El riesgo no se materializó en términos de corrupción para el seguimiento del primer y segundo cuatrimestre, pero sí se identificó una variación mínima en el recalculo aplicado en dos permisos, por la incorrecta aplicación de una variable, generando una mínima diferencia.
El riesgo se mantiene, se realiza revisión y ajuste al establecimiento de controles, evidenciando que en el primer y segundo cuatrimestre se han encontrado diferencias mínimas en dos recáculos, por tal motivo se llevó a cabo retroalimentación verbal con los gestores para afianzar la metodología y la correcta aplicación de las variables. Se establece un nuevo plan de acción en pro de reducir estas variaciones.
Evidencia de la ejecución de los controles se encuentra en la carpeta de Drive creada para tal fin, enlace: 
https://drive.google.com/drive/folders/1Hik3tCjnqhGZuKJcbPWGclxy90yQFaSJ
"
</t>
  </si>
  <si>
    <t xml:space="preserve">De acuerdo con el proceso de autoevaluación, se evidencia que las acciones  implementadas  y reportadas son apropiadas y dan respuesta efectivamente al control establecido en el marco del proceso de autocontrol, con fundamento en las evidencias aportadas por el líder del proceso.
</t>
  </si>
  <si>
    <t>Causa directa: Lineamientos para la contratación por prestación de servicios, con limitadas herramientas de consolidación y definición especifica de los roles del programa Nidos para la gestión contractual. 
Causa indirecta: Oferta limitada de talento humano con perfiles para el trabajo con niños de primera infancia, desde las diferentes disciplinas del arte.</t>
  </si>
  <si>
    <t>- Generar una divulgación en los diferentes medios de comunicación del programa, sobre las convocatorias para hacer parte del equipo de Nidos y así ampliar el banco de hojas de vida.
El siguiente es el link que se creo para que las personas interesadas apliquen, envíen su CV y trabajen con Nidos 
👉🏽 https://bit.ly/MiHdVEnNidos</t>
  </si>
  <si>
    <t xml:space="preserve">El riesgo se materializo (No)
El riesgo se modifica.
Evidencia de la ejecución de los controles: Para 2021-2022 se creo una matriz del programa Nidos con: roles, perfiles, objeto contractual, obligaciones especificas y productos a entregar. Con esta herramienta se mitiga el riesgo identificado. https://docs.google.com/spreadsheets/d/1URuuMiYzVG4zMXdjSJr6qIKuCoU_yoEd7bw5vrlQuho/edit#gid=562091082. Así mismo se ha realizado divulgación en redes sociales, y de habilito el siguiente link de SIF para que las personas interesadas puedan aplicar para trabajar con Nidos 
👉🏽 https://bit.ly/MiHdVEnNidos
</t>
  </si>
  <si>
    <t>De acuerdo con el proceso de autoevaluación, se evidencia que las acciones  implementadas  y reportadas son apropiadas y dan respuesta efectivamente al control establecido en el marco del proceso de autocontrol, con fundamento en las evidencias aportadas por el líder del proceso.</t>
  </si>
  <si>
    <t>Control 1: Establecer un seguimiento aleatorio a los artistas del programa por medio de encuesta</t>
  </si>
  <si>
    <t>Posible Mayor</t>
  </si>
  <si>
    <t>Posible FALSE</t>
  </si>
  <si>
    <r>
      <rPr>
        <u/>
        <sz val="12"/>
        <color rgb="FF000000"/>
        <rFont val="Arial Narrow"/>
        <family val="2"/>
      </rPr>
      <t xml:space="preserve">El riesgo no se materializó y se mantiene.
El riesgo se mantiene y se continua con la ejecución de las actividades de control.
</t>
    </r>
    <r>
      <rPr>
        <u/>
        <sz val="12"/>
        <color rgb="FF7F7F7F"/>
        <rFont val="Arial Narrow"/>
        <family val="2"/>
      </rPr>
      <t xml:space="preserve">
</t>
    </r>
    <r>
      <rPr>
        <u/>
        <sz val="12"/>
        <color rgb="FF000000"/>
        <rFont val="Arial Narrow"/>
        <family val="2"/>
      </rPr>
      <t xml:space="preserve">La evidencia de la ejecución de los controles se encuentra en el siguiente link:
</t>
    </r>
    <r>
      <rPr>
        <u/>
        <sz val="12"/>
        <color rgb="FF1155CC"/>
        <rFont val="Arial Narrow"/>
        <family val="2"/>
      </rPr>
      <t>https://drive.google.com/drive/u/1/folders/1Vb5Z-8icKyg27_-BeXPa_diwomoku7bC</t>
    </r>
  </si>
  <si>
    <t>Por parte de la OAP-TI se verifico y corroboro que efectivamente las acciones de controles ejecutaron en el marco de las evidencias remitidas por el líder de proceso, adicional se realizó acompañamiento para el análisis del riesgo en su contexto.</t>
  </si>
  <si>
    <t>Posible Catastrófico</t>
  </si>
  <si>
    <t>Posible Moderado</t>
  </si>
  <si>
    <t>Improbable Catastrófico</t>
  </si>
  <si>
    <t>Actualizar el protocolo de cortesías .</t>
  </si>
  <si>
    <t>Posibilidad de favorecimiento a intereses privados o particulares en la gestión precontractual, contractual y pos contractual.</t>
  </si>
  <si>
    <t xml:space="preserve">Debilidad en los elementos de selección objetiva en los procesos contractuales </t>
  </si>
  <si>
    <t xml:space="preserve">la persona asignada deberá revisar el cargue de la totalidad de los documentos en la plataforma transaccional SECOP en todos los procesos adelantados por la Oficina Asesora Jurídica </t>
  </si>
  <si>
    <t xml:space="preserve">Debilidad en la revisión de documentos en los cuales se evidencie inhabilidades sobrevinientes </t>
  </si>
  <si>
    <t>El profesional asignado deberá revisar en los entes de control las posibles inhabilidades sobrevinientes por parte de los posibles contratistas (Contraloría, Personería, Procuraduría, Policía)</t>
  </si>
  <si>
    <t>La OAP-TI no pudo evidenciar las evidencias de la ejecución de los riesgos, se solicita atender los lineamientos y cargar la respectiva información en el DRIVE propuesto.</t>
  </si>
  <si>
    <r>
      <rPr>
        <b/>
        <sz val="12"/>
        <color rgb="FF000000"/>
        <rFont val="Arial Narrow"/>
        <family val="2"/>
      </rPr>
      <t xml:space="preserve">
</t>
    </r>
    <r>
      <rPr>
        <sz val="12"/>
        <color rgb="FF000000"/>
        <rFont val="Arial Narrow"/>
        <family val="2"/>
      </rPr>
      <t xml:space="preserve">El riesgo no se materializó para la vigencia. 
</t>
    </r>
    <r>
      <rPr>
        <b/>
        <sz val="12"/>
        <color rgb="FF000000"/>
        <rFont val="Arial Narrow"/>
        <family val="2"/>
      </rPr>
      <t xml:space="preserve">Control 2: 
</t>
    </r>
    <r>
      <rPr>
        <sz val="12"/>
        <color rgb="FF000000"/>
        <rFont val="Arial Narrow"/>
        <family val="2"/>
      </rPr>
      <t xml:space="preserve">La SAF- Gestión Documental ha garantizado la implementación del SIC a través de actividades relacionadas con las diferentes estrategias así: 
</t>
    </r>
    <r>
      <rPr>
        <b/>
        <sz val="12"/>
        <color rgb="FF000000"/>
        <rFont val="Arial Narrow"/>
        <family val="2"/>
      </rPr>
      <t>-Plan de Conservación Documental</t>
    </r>
    <r>
      <rPr>
        <sz val="12"/>
        <color rgb="FF000000"/>
        <rFont val="Arial Narrow"/>
        <family val="2"/>
      </rPr>
      <t xml:space="preserve">
Estrategia 2: Reunión Cinemateca y Becma determinar necesidades de conservación, radicado en Orfeo No 20224600322343. Informe recomendaciones implementación Cinemateca Becma, radicado en Orfeo No. 20224600322333. Visita Galería Santafé SAF-Gestión Documental 20224600372713.
Estrategia 3: Informe trimestral condiciones ambientales, radicado en Orfeo: 20224600340373
Estrategia 4: Seguimiento del proceso de saneamiento ambiental, radicado en Orfeo: 20224600255283. Seguimiento en las condiciones previas para adecuar el espacio para el saneamiento, radicado en Orfeo: 20224600255153. Cierre del contrato de saneamiento ambiental, radicado en Orfeo: 20224600272363.
Estrategia 5: Instalación deshumidificadores en el archivo radicado en Orfeo: 20224600255043. Seguimiento humedad por filtración detectada en el mes radicado en Orfeo: 20224600134183. Implementación de medidas correctivas para la humedad junto con Servicios Generales radicado en Orfeo: 20224600255133.  Identificación de documentos con deterioros por humedad inactiva, radicado en Orfeo: 20224600340393. Visita Talento Humano revisión presencia de humedad, reporte: “Gestión del Talento Humano Reporte de Actos y Condiciones Inseguras” (GTH-F-13), ver evidencias: FormatoReporteGestionDocumental. Definición de los materiales y sustancias para Kit de Conservación, ver evidencias: Kit Conservación.
Estrategia 6:  Capacitación implementación del Sistema Integral de Conservación en el Idartes a la Subdirección de la Artes, radicado en Orfeo: 20224600271343. Capacitación Sistema Integrado de Conservación Subdirección de Artes y las Gerencias de Artes, radicado en Orfeo: 20224600322353. Capacitación Sistema Integrado de Conservación a la Subdirección de Formación Artística, radicado de Orfeo No 20224600340163. Capacitación sobre el Sistema Integrado de Conservación a la Subdirección de Formación Artística, radicado de Orfeo No 20224600340203. Capacitación SAF – Gestión Documental conformación Brigada de Rescate Documental, radicado en Orfeo: 20224600224693. Capacitación y taller de aplicación al SAF – Gestión Documental sobre riesgos documentales y procesos de intervención de primeros auxilios documentales, radicado en Orfeo: 20224600226703.  Capacitación identificación de deterioros documentales para personal de apoyo que llegó a SAF - Gestión Documental, radicado en Orfeo: 20224600340343. Capacitación identificación de soportes especiales para el nuevo personal de apoyo que llegó a SAF - Gestión Documental, radicado en Orfeo: 20224600340363. Capacitación identificación de deterioros documentales, radicado en Orfeo: 20224600340343.  Guion para el video de difusión sobre el proceso de implementación del Sistema Integrado de Conservación, radicado en Orfeo: 20224600340383. Capacitación estándares de digitalización de documentos con imágenes, radicado en Orfeo: 20224600340283
</t>
    </r>
    <r>
      <rPr>
        <b/>
        <sz val="12"/>
        <color rgb="FF000000"/>
        <rFont val="Arial Narrow"/>
        <family val="2"/>
      </rPr>
      <t xml:space="preserve">-Plan de preservación digital a largo plazo : </t>
    </r>
    <r>
      <rPr>
        <sz val="12"/>
        <color rgb="FF000000"/>
        <rFont val="Arial Narrow"/>
        <family val="2"/>
      </rPr>
      <t xml:space="preserve">
Mesa de trabajo gestión documentos electrónicos de archivo con Comunicaciones, radicado en Orfeo: 20221400245083.
Definición de los procesos de migración de medios ópticos que hacen parte de la serie documental Contratos subserie Aprovechamiento Económico PUFA, radicado Orfeo: 20224600377833. 
INFORME SEMESTRAL DE CUMPLIMIENTO AL SIC: Se elaboró el informe semestral, ver radicado Orfeo: 20224600373373. Las evidencia se encuentra en la carpeta drive :https://drive.google.com/drive/folders/1sTWgcR02_MDpVt7rMsIBUU3sinEo9lnC</t>
    </r>
  </si>
  <si>
    <t>Líder Evaluación Independiente</t>
  </si>
  <si>
    <t>Ausencia de trazabilidad frente a la emisión y respuesta a las observaciones de los informes de auditoria.</t>
  </si>
  <si>
    <t>Código: GMC-MR-03</t>
  </si>
  <si>
    <t>Responsable Línea de Defensa</t>
  </si>
  <si>
    <t>Criterios para calificar el impacto (Marcar con "X" los criterios que apliquen de acuerdo al riesgo)</t>
  </si>
  <si>
    <t>Análisis y evaluación del diseño del control (Selección lista desplegable)</t>
  </si>
  <si>
    <t>Primeral Línea de Defensa
Autocontrol</t>
  </si>
  <si>
    <t>Segunda Línea de Defensa
Autoevaluación</t>
  </si>
  <si>
    <t xml:space="preserve">Evidencia de la ejecución del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</si>
</sst>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 #,##0_-;_-* &quot;-&quot;??_-;_-@"/>
    <numFmt numFmtId="165" formatCode="_-* #,##0_-;\-* #,##0_-;_-* \-??_-;_-@"/>
    <numFmt numFmtId="166" formatCode="dd\-mmm\-yy"/>
    <numFmt numFmtId="167" formatCode="mmmm&quot; de &quot;yyyy"/>
    <numFmt numFmtId="168" formatCode="d/m/yyyy"/>
  </numFmts>
  <fonts count="37">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0"/>
      <color theme="1"/>
      <name val="Arial Narrow"/>
      <family val="2"/>
    </font>
    <font>
      <sz val="9"/>
      <color theme="1"/>
      <name val="Arial Narrow"/>
      <family val="2"/>
    </font>
    <font>
      <sz val="12"/>
      <color rgb="FFFF0000"/>
      <name val="Arial Narrow"/>
      <family val="2"/>
    </font>
    <font>
      <sz val="12"/>
      <color rgb="FF000000"/>
      <name val="Arial Narrow"/>
      <family val="2"/>
    </font>
    <font>
      <sz val="12"/>
      <color rgb="FF000000"/>
      <name val="&quot;Arial Narrow&quot;"/>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2"/>
      <color theme="1"/>
      <name val="Arial Narrow"/>
      <family val="2"/>
    </font>
    <font>
      <b/>
      <sz val="10"/>
      <color theme="1"/>
      <name val="Arial Narrow"/>
      <family val="2"/>
    </font>
    <font>
      <sz val="12"/>
      <color theme="1"/>
      <name val="Arial Narrow"/>
      <family val="2"/>
    </font>
    <font>
      <sz val="11"/>
      <name val="Arial"/>
      <family val="2"/>
    </font>
    <font>
      <b/>
      <sz val="11"/>
      <name val="Arial"/>
      <family val="2"/>
    </font>
    <font>
      <b/>
      <sz val="11"/>
      <color theme="1"/>
      <name val="Arial Narrow"/>
      <family val="2"/>
    </font>
    <font>
      <sz val="12"/>
      <name val="Arial"/>
      <family val="2"/>
    </font>
    <font>
      <sz val="11"/>
      <color theme="1"/>
      <name val="Calibri"/>
      <family val="2"/>
    </font>
    <font>
      <sz val="11"/>
      <color theme="1"/>
      <name val="Arial Narrow"/>
      <family val="2"/>
    </font>
    <font>
      <b/>
      <sz val="11"/>
      <color theme="1"/>
      <name val="Arial"/>
      <family val="2"/>
    </font>
    <font>
      <sz val="12"/>
      <name val="Arial Narrow"/>
      <family val="2"/>
    </font>
    <font>
      <sz val="12"/>
      <color rgb="FF000000"/>
      <name val="Arial Narrow"/>
      <family val="2"/>
      <charset val="1"/>
    </font>
    <font>
      <sz val="11"/>
      <name val="Arial"/>
      <family val="2"/>
      <charset val="1"/>
    </font>
    <font>
      <sz val="12"/>
      <color theme="1"/>
      <name val="Arial Narrow"/>
    </font>
    <font>
      <sz val="12"/>
      <color rgb="FFFF0000"/>
      <name val="Arial Narrow"/>
    </font>
    <font>
      <u/>
      <sz val="12"/>
      <color rgb="FF000000"/>
      <name val="Arial Narrow"/>
      <family val="2"/>
    </font>
    <font>
      <u/>
      <sz val="12"/>
      <color rgb="FF1155CC"/>
      <name val="Arial Narrow"/>
      <family val="2"/>
    </font>
    <font>
      <u/>
      <sz val="12"/>
      <color rgb="FF7F7F7F"/>
      <name val="Arial Narrow"/>
      <family val="2"/>
    </font>
    <font>
      <u/>
      <sz val="12"/>
      <color rgb="FFFF0000"/>
      <name val="Arial Narrow"/>
      <family val="2"/>
    </font>
    <font>
      <b/>
      <sz val="14"/>
      <color theme="1"/>
      <name val="Arial Narrow"/>
      <family val="2"/>
    </font>
  </fonts>
  <fills count="20">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35">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86">
    <xf numFmtId="0" fontId="0" fillId="0" borderId="0" xfId="0" applyFont="1" applyAlignment="1"/>
    <xf numFmtId="0" fontId="1" fillId="0" borderId="0" xfId="0" applyFont="1" applyAlignment="1">
      <alignment horizontal="left" vertical="center"/>
    </xf>
    <xf numFmtId="0" fontId="9" fillId="0" borderId="0" xfId="0" applyFont="1" applyAlignment="1">
      <alignment horizontal="left"/>
    </xf>
    <xf numFmtId="0" fontId="10" fillId="0" borderId="0" xfId="0" applyFont="1"/>
    <xf numFmtId="0" fontId="11" fillId="0" borderId="0" xfId="0" applyFont="1"/>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13" fillId="5" borderId="6" xfId="0" applyFont="1" applyFill="1" applyBorder="1" applyAlignment="1">
      <alignment vertical="center" wrapText="1"/>
    </xf>
    <xf numFmtId="0" fontId="8" fillId="5" borderId="7" xfId="0" applyFont="1" applyFill="1" applyBorder="1" applyAlignment="1">
      <alignment vertical="center" wrapText="1"/>
    </xf>
    <xf numFmtId="0" fontId="8" fillId="5" borderId="6" xfId="0" applyFont="1" applyFill="1" applyBorder="1" applyAlignment="1">
      <alignment horizontal="left" vertical="center" wrapText="1"/>
    </xf>
    <xf numFmtId="0" fontId="13" fillId="5" borderId="3"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13" fillId="0" borderId="9" xfId="0" applyFont="1" applyBorder="1" applyAlignment="1">
      <alignment vertical="center" wrapText="1"/>
    </xf>
    <xf numFmtId="0" fontId="8" fillId="0" borderId="9" xfId="0" applyFont="1" applyBorder="1" applyAlignment="1">
      <alignment horizontal="left" vertical="center" wrapText="1"/>
    </xf>
    <xf numFmtId="0" fontId="8" fillId="0" borderId="12" xfId="0" applyFont="1" applyBorder="1" applyAlignment="1">
      <alignment vertical="center" wrapText="1"/>
    </xf>
    <xf numFmtId="0" fontId="8" fillId="5" borderId="6" xfId="0" applyFont="1" applyFill="1" applyBorder="1" applyAlignment="1">
      <alignment vertical="center" wrapText="1"/>
    </xf>
    <xf numFmtId="0" fontId="13" fillId="5" borderId="4" xfId="0" applyFont="1" applyFill="1" applyBorder="1" applyAlignment="1">
      <alignment vertical="center" wrapText="1"/>
    </xf>
    <xf numFmtId="0" fontId="10" fillId="0" borderId="0" xfId="0" applyFont="1" applyAlignment="1">
      <alignment horizontal="center"/>
    </xf>
    <xf numFmtId="9" fontId="11" fillId="0" borderId="0" xfId="0" applyNumberFormat="1" applyFont="1" applyAlignment="1">
      <alignment horizontal="center" vertical="center"/>
    </xf>
    <xf numFmtId="0" fontId="11" fillId="7" borderId="13" xfId="0" applyFont="1" applyFill="1" applyBorder="1" applyAlignment="1">
      <alignment vertical="center"/>
    </xf>
    <xf numFmtId="9" fontId="11" fillId="0" borderId="0" xfId="0" applyNumberFormat="1" applyFont="1"/>
    <xf numFmtId="0" fontId="11" fillId="8" borderId="13" xfId="0" applyFont="1" applyFill="1" applyBorder="1" applyAlignment="1">
      <alignment vertical="center"/>
    </xf>
    <xf numFmtId="0" fontId="11" fillId="9" borderId="13" xfId="0" applyFont="1" applyFill="1" applyBorder="1" applyAlignment="1">
      <alignment vertical="center"/>
    </xf>
    <xf numFmtId="0" fontId="11" fillId="3" borderId="13" xfId="0" applyFont="1" applyFill="1" applyBorder="1" applyAlignment="1">
      <alignment vertical="center"/>
    </xf>
    <xf numFmtId="0" fontId="11" fillId="10" borderId="13" xfId="0" applyFont="1" applyFill="1" applyBorder="1" applyAlignment="1">
      <alignment vertical="center"/>
    </xf>
    <xf numFmtId="0" fontId="11" fillId="0" borderId="0" xfId="0" applyFont="1" applyAlignment="1">
      <alignment wrapText="1"/>
    </xf>
    <xf numFmtId="0" fontId="11" fillId="0" borderId="0" xfId="0" applyFont="1" applyAlignment="1">
      <alignment vertical="center"/>
    </xf>
    <xf numFmtId="0" fontId="19" fillId="0" borderId="0" xfId="0" applyFont="1" applyAlignment="1">
      <alignment horizontal="left" vertical="center"/>
    </xf>
    <xf numFmtId="0" fontId="24" fillId="7" borderId="13" xfId="0" applyFont="1" applyFill="1" applyBorder="1" applyAlignment="1">
      <alignment vertical="center"/>
    </xf>
    <xf numFmtId="0" fontId="24" fillId="8" borderId="13" xfId="0" applyFont="1" applyFill="1" applyBorder="1" applyAlignment="1">
      <alignment vertical="center"/>
    </xf>
    <xf numFmtId="0" fontId="24" fillId="9" borderId="13" xfId="0" applyFont="1" applyFill="1" applyBorder="1" applyAlignment="1">
      <alignment vertical="center"/>
    </xf>
    <xf numFmtId="9" fontId="24" fillId="0" borderId="0" xfId="0" applyNumberFormat="1" applyFont="1" applyAlignment="1">
      <alignment horizontal="center" vertical="center"/>
    </xf>
    <xf numFmtId="0" fontId="24" fillId="0" borderId="0" xfId="0" applyFont="1" applyAlignment="1">
      <alignment vertical="center" wrapText="1"/>
    </xf>
    <xf numFmtId="0" fontId="16" fillId="0" borderId="0" xfId="0" applyFont="1" applyAlignment="1"/>
    <xf numFmtId="9" fontId="24" fillId="0" borderId="0" xfId="0" applyNumberFormat="1" applyFont="1" applyAlignment="1">
      <alignment wrapText="1"/>
    </xf>
    <xf numFmtId="0" fontId="24" fillId="10" borderId="13" xfId="0" applyFont="1" applyFill="1" applyBorder="1" applyAlignment="1">
      <alignment vertical="center"/>
    </xf>
    <xf numFmtId="0" fontId="24" fillId="3" borderId="13" xfId="0" applyFont="1" applyFill="1" applyBorder="1" applyAlignment="1">
      <alignment vertical="center"/>
    </xf>
    <xf numFmtId="0" fontId="16" fillId="0" borderId="0" xfId="0" applyFont="1" applyAlignment="1">
      <alignment wrapText="1"/>
    </xf>
    <xf numFmtId="0" fontId="4" fillId="0" borderId="14" xfId="0" applyFont="1" applyBorder="1" applyAlignment="1">
      <alignment horizontal="left"/>
    </xf>
    <xf numFmtId="0" fontId="16" fillId="0" borderId="14" xfId="0" applyFont="1" applyBorder="1" applyAlignment="1"/>
    <xf numFmtId="0" fontId="0" fillId="0" borderId="14" xfId="0" applyFont="1" applyBorder="1" applyAlignment="1"/>
    <xf numFmtId="0" fontId="18" fillId="0" borderId="14" xfId="0" applyFont="1" applyBorder="1" applyAlignment="1">
      <alignment horizontal="left"/>
    </xf>
    <xf numFmtId="0" fontId="16" fillId="0" borderId="14" xfId="0" applyFont="1" applyBorder="1" applyAlignment="1">
      <alignment wrapText="1"/>
    </xf>
    <xf numFmtId="0" fontId="16" fillId="0" borderId="14" xfId="0" applyFont="1" applyFill="1" applyBorder="1" applyAlignment="1"/>
    <xf numFmtId="0" fontId="16" fillId="0" borderId="14" xfId="0" applyFont="1" applyBorder="1" applyAlignment="1">
      <alignment horizontal="center" vertical="center" wrapText="1"/>
    </xf>
    <xf numFmtId="0" fontId="0" fillId="0" borderId="0" xfId="0" applyFont="1" applyAlignment="1">
      <alignment wrapText="1"/>
    </xf>
    <xf numFmtId="0" fontId="1" fillId="0" borderId="21" xfId="0" applyFont="1" applyBorder="1" applyAlignment="1">
      <alignment horizontal="left" vertical="center" wrapText="1"/>
    </xf>
    <xf numFmtId="0" fontId="16" fillId="0" borderId="0" xfId="0" applyFont="1" applyAlignment="1">
      <alignment horizontal="left"/>
    </xf>
    <xf numFmtId="9" fontId="24" fillId="0" borderId="0" xfId="0" applyNumberFormat="1" applyFont="1" applyAlignment="1">
      <alignment horizontal="left" vertical="center"/>
    </xf>
    <xf numFmtId="0" fontId="4" fillId="0" borderId="16" xfId="0" applyFont="1" applyBorder="1" applyAlignment="1">
      <alignment horizontal="center" vertical="center"/>
    </xf>
    <xf numFmtId="0" fontId="1" fillId="0" borderId="21" xfId="0" applyFont="1" applyBorder="1" applyAlignment="1">
      <alignment horizontal="left" vertical="center"/>
    </xf>
    <xf numFmtId="0" fontId="26" fillId="0" borderId="0" xfId="0" applyFont="1" applyAlignment="1"/>
    <xf numFmtId="0" fontId="3" fillId="0" borderId="14" xfId="0" applyFont="1" applyBorder="1" applyAlignment="1">
      <alignment vertical="center"/>
    </xf>
    <xf numFmtId="0" fontId="17" fillId="0" borderId="16" xfId="0" applyFont="1" applyBorder="1" applyAlignment="1">
      <alignment horizontal="center" vertical="center" wrapText="1"/>
    </xf>
    <xf numFmtId="0" fontId="4" fillId="0" borderId="16" xfId="0" applyFont="1" applyBorder="1" applyAlignment="1">
      <alignment horizontal="left" vertical="center"/>
    </xf>
    <xf numFmtId="0" fontId="8" fillId="0" borderId="21" xfId="0" applyFont="1" applyBorder="1" applyAlignment="1">
      <alignment horizontal="center" vertical="center"/>
    </xf>
    <xf numFmtId="0" fontId="1" fillId="0" borderId="16" xfId="0" applyFont="1" applyBorder="1" applyAlignment="1">
      <alignment vertical="center" wrapText="1"/>
    </xf>
    <xf numFmtId="9" fontId="1" fillId="0" borderId="21" xfId="0" applyNumberFormat="1" applyFont="1" applyBorder="1" applyAlignment="1">
      <alignment horizontal="left" vertical="center"/>
    </xf>
    <xf numFmtId="164" fontId="1" fillId="0" borderId="21" xfId="0" applyNumberFormat="1" applyFont="1" applyBorder="1" applyAlignment="1">
      <alignment horizontal="left" vertical="center"/>
    </xf>
    <xf numFmtId="0" fontId="1" fillId="0" borderId="21" xfId="0" applyFont="1" applyBorder="1" applyAlignment="1">
      <alignment vertical="center" wrapText="1"/>
    </xf>
    <xf numFmtId="9" fontId="1" fillId="0" borderId="14" xfId="0" applyNumberFormat="1" applyFont="1" applyBorder="1" applyAlignment="1">
      <alignment horizontal="left" vertical="center"/>
    </xf>
    <xf numFmtId="164" fontId="1" fillId="0" borderId="14" xfId="0" applyNumberFormat="1" applyFont="1" applyBorder="1" applyAlignment="1">
      <alignment horizontal="left" vertical="center"/>
    </xf>
    <xf numFmtId="0" fontId="1" fillId="0" borderId="14" xfId="0" applyFont="1" applyBorder="1" applyAlignment="1">
      <alignment vertical="center" wrapText="1"/>
    </xf>
    <xf numFmtId="0" fontId="1" fillId="16" borderId="14" xfId="0" applyFont="1" applyFill="1" applyBorder="1" applyAlignment="1">
      <alignment vertical="center" wrapText="1"/>
    </xf>
    <xf numFmtId="0" fontId="1" fillId="17" borderId="14" xfId="0" applyFont="1" applyFill="1" applyBorder="1" applyAlignment="1">
      <alignment vertical="center" wrapText="1"/>
    </xf>
    <xf numFmtId="0" fontId="8" fillId="0" borderId="14" xfId="0" applyFont="1" applyBorder="1" applyAlignment="1">
      <alignment horizontal="center" vertical="center"/>
    </xf>
    <xf numFmtId="0" fontId="8" fillId="0" borderId="14" xfId="0" applyFont="1" applyBorder="1" applyAlignment="1">
      <alignment vertical="center" wrapText="1"/>
    </xf>
    <xf numFmtId="0" fontId="1" fillId="16" borderId="16" xfId="0" applyFont="1" applyFill="1" applyBorder="1" applyAlignment="1">
      <alignment vertical="center" wrapText="1"/>
    </xf>
    <xf numFmtId="0" fontId="1" fillId="4" borderId="21" xfId="0" applyFont="1" applyFill="1" applyBorder="1" applyAlignment="1">
      <alignment vertical="center" wrapText="1"/>
    </xf>
    <xf numFmtId="0" fontId="19" fillId="0" borderId="21" xfId="0" applyFont="1" applyBorder="1" applyAlignment="1">
      <alignment horizontal="left" vertical="center" wrapText="1"/>
    </xf>
    <xf numFmtId="14" fontId="1" fillId="0" borderId="21" xfId="0" applyNumberFormat="1" applyFont="1" applyBorder="1" applyAlignment="1">
      <alignment vertical="center" wrapText="1"/>
    </xf>
    <xf numFmtId="0" fontId="27" fillId="0" borderId="21" xfId="0" applyFont="1" applyBorder="1" applyAlignment="1">
      <alignment horizontal="left" vertical="center" wrapText="1"/>
    </xf>
    <xf numFmtId="0" fontId="1" fillId="0" borderId="22" xfId="0" applyFont="1" applyBorder="1" applyAlignment="1">
      <alignment horizontal="left" vertical="center" wrapText="1"/>
    </xf>
    <xf numFmtId="0" fontId="19" fillId="0" borderId="16" xfId="0" applyFont="1" applyBorder="1" applyAlignment="1">
      <alignment horizontal="left" vertical="center"/>
    </xf>
    <xf numFmtId="0" fontId="1" fillId="18" borderId="21" xfId="0" applyFont="1" applyFill="1" applyBorder="1" applyAlignment="1">
      <alignment vertical="center" wrapText="1"/>
    </xf>
    <xf numFmtId="0" fontId="1" fillId="15" borderId="21" xfId="0" applyFont="1" applyFill="1" applyBorder="1" applyAlignment="1">
      <alignment vertical="center" wrapText="1"/>
    </xf>
    <xf numFmtId="0" fontId="1" fillId="17" borderId="21" xfId="0" applyFont="1" applyFill="1" applyBorder="1" applyAlignment="1">
      <alignment vertical="center" wrapText="1"/>
    </xf>
    <xf numFmtId="0" fontId="1" fillId="16" borderId="21" xfId="0" applyFont="1" applyFill="1" applyBorder="1" applyAlignment="1">
      <alignment vertical="center" wrapText="1"/>
    </xf>
    <xf numFmtId="0" fontId="16" fillId="0" borderId="21" xfId="0" applyFont="1" applyBorder="1" applyAlignment="1">
      <alignment vertical="center" wrapText="1"/>
    </xf>
    <xf numFmtId="0" fontId="1" fillId="19" borderId="21" xfId="0" applyFont="1" applyFill="1" applyBorder="1" applyAlignment="1">
      <alignment vertical="center" wrapText="1"/>
    </xf>
    <xf numFmtId="0" fontId="7" fillId="0" borderId="16" xfId="0" applyFont="1" applyBorder="1" applyAlignment="1">
      <alignment horizontal="left" vertical="center"/>
    </xf>
    <xf numFmtId="0" fontId="1" fillId="0" borderId="16" xfId="0" applyFont="1" applyFill="1" applyBorder="1" applyAlignment="1">
      <alignment vertical="center" wrapText="1"/>
    </xf>
    <xf numFmtId="14" fontId="1" fillId="0" borderId="16" xfId="0" applyNumberFormat="1" applyFont="1" applyBorder="1" applyAlignment="1">
      <alignment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1" fillId="18" borderId="16" xfId="0" applyFont="1" applyFill="1" applyBorder="1" applyAlignment="1">
      <alignment vertical="center" wrapText="1"/>
    </xf>
    <xf numFmtId="0" fontId="1" fillId="15" borderId="16" xfId="0" applyFont="1" applyFill="1" applyBorder="1" applyAlignment="1">
      <alignment vertical="center" wrapText="1"/>
    </xf>
    <xf numFmtId="0" fontId="1" fillId="17" borderId="16" xfId="0" applyFont="1" applyFill="1" applyBorder="1" applyAlignment="1">
      <alignment vertical="center" wrapText="1"/>
    </xf>
    <xf numFmtId="0" fontId="1" fillId="0" borderId="21" xfId="0" applyFont="1" applyFill="1" applyBorder="1" applyAlignment="1">
      <alignment horizontal="left" vertical="center" wrapText="1"/>
    </xf>
    <xf numFmtId="0" fontId="1" fillId="0" borderId="21" xfId="0" applyFont="1" applyFill="1" applyBorder="1" applyAlignment="1">
      <alignment vertical="center" wrapText="1"/>
    </xf>
    <xf numFmtId="0" fontId="2" fillId="0" borderId="21" xfId="0" applyFont="1" applyBorder="1" applyAlignment="1">
      <alignment vertical="center" wrapText="1"/>
    </xf>
    <xf numFmtId="0" fontId="1" fillId="0" borderId="16" xfId="0" applyFont="1" applyBorder="1" applyAlignment="1">
      <alignment horizontal="left" vertical="center" wrapText="1"/>
    </xf>
    <xf numFmtId="0" fontId="1" fillId="0" borderId="14" xfId="0" applyFont="1" applyBorder="1" applyAlignment="1">
      <alignment horizontal="left" vertical="center" wrapText="1"/>
    </xf>
    <xf numFmtId="0" fontId="28" fillId="0" borderId="14" xfId="0" applyFont="1" applyBorder="1" applyAlignment="1">
      <alignment horizontal="left" vertical="center" wrapText="1"/>
    </xf>
    <xf numFmtId="0" fontId="28" fillId="0" borderId="21" xfId="0" applyFont="1" applyBorder="1" applyAlignment="1">
      <alignment horizontal="left" vertical="center" wrapText="1"/>
    </xf>
    <xf numFmtId="0" fontId="1" fillId="0" borderId="14" xfId="0" applyFont="1" applyBorder="1" applyAlignment="1">
      <alignment horizontal="left" vertical="center"/>
    </xf>
    <xf numFmtId="0" fontId="28" fillId="0" borderId="14" xfId="0" applyFont="1" applyBorder="1" applyAlignment="1">
      <alignment horizontal="center" vertical="center" wrapText="1"/>
    </xf>
    <xf numFmtId="0" fontId="28" fillId="0" borderId="21" xfId="0" applyFont="1" applyBorder="1" applyAlignment="1">
      <alignment horizontal="center" vertical="center" wrapText="1"/>
    </xf>
    <xf numFmtId="0" fontId="1" fillId="0" borderId="16" xfId="0" applyFont="1" applyBorder="1" applyAlignment="1">
      <alignment horizontal="left" vertical="center"/>
    </xf>
    <xf numFmtId="0" fontId="28" fillId="0" borderId="16" xfId="0" applyFont="1" applyBorder="1" applyAlignment="1">
      <alignment horizontal="left" vertical="center" wrapText="1"/>
    </xf>
    <xf numFmtId="0" fontId="28"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xf>
    <xf numFmtId="9" fontId="1" fillId="0" borderId="16" xfId="0" applyNumberFormat="1" applyFont="1" applyBorder="1" applyAlignment="1">
      <alignment horizontal="left" vertical="center"/>
    </xf>
    <xf numFmtId="164" fontId="1" fillId="0" borderId="16" xfId="0" applyNumberFormat="1" applyFont="1" applyBorder="1" applyAlignment="1">
      <alignment horizontal="left" vertical="center"/>
    </xf>
    <xf numFmtId="0" fontId="28" fillId="0" borderId="16" xfId="0" applyFont="1" applyBorder="1" applyAlignment="1">
      <alignment horizontal="left" vertical="center"/>
    </xf>
    <xf numFmtId="0" fontId="0" fillId="0" borderId="0" xfId="0" applyFont="1" applyFill="1" applyAlignment="1"/>
    <xf numFmtId="0" fontId="6" fillId="0" borderId="24" xfId="0" applyFont="1" applyBorder="1" applyAlignment="1">
      <alignment horizontal="left" textRotation="90" wrapText="1"/>
    </xf>
    <xf numFmtId="0" fontId="5" fillId="0" borderId="24" xfId="0" applyFont="1" applyBorder="1" applyAlignment="1">
      <alignment horizontal="left" vertical="center" textRotation="90" wrapText="1"/>
    </xf>
    <xf numFmtId="0" fontId="4" fillId="0" borderId="24" xfId="0" applyFont="1" applyBorder="1" applyAlignment="1">
      <alignment horizontal="center" vertical="center" wrapText="1"/>
    </xf>
    <xf numFmtId="0" fontId="4" fillId="0" borderId="24" xfId="0" applyFont="1" applyBorder="1" applyAlignment="1">
      <alignment horizontal="center" vertical="center" textRotation="90" wrapText="1"/>
    </xf>
    <xf numFmtId="0" fontId="18" fillId="0" borderId="24" xfId="0" applyFont="1" applyBorder="1" applyAlignment="1">
      <alignment horizontal="center" vertical="center" textRotation="90" wrapText="1"/>
    </xf>
    <xf numFmtId="0" fontId="18" fillId="0" borderId="24" xfId="0" applyFont="1" applyBorder="1" applyAlignment="1">
      <alignment horizontal="center" vertical="center" wrapText="1"/>
    </xf>
    <xf numFmtId="0" fontId="29" fillId="0" borderId="14" xfId="0" applyFont="1" applyBorder="1" applyAlignment="1">
      <alignment wrapText="1"/>
    </xf>
    <xf numFmtId="168" fontId="1" fillId="0" borderId="14" xfId="0" applyNumberFormat="1" applyFont="1" applyBorder="1" applyAlignment="1">
      <alignment horizontal="center" vertical="center" wrapText="1"/>
    </xf>
    <xf numFmtId="0" fontId="30" fillId="0" borderId="16" xfId="0" applyFont="1" applyBorder="1" applyAlignment="1">
      <alignment horizontal="left" vertical="center" wrapText="1"/>
    </xf>
    <xf numFmtId="0" fontId="30" fillId="4" borderId="16" xfId="0" applyFont="1" applyFill="1" applyBorder="1" applyAlignment="1">
      <alignment vertical="center" wrapText="1"/>
    </xf>
    <xf numFmtId="167" fontId="30" fillId="0" borderId="16" xfId="0" applyNumberFormat="1" applyFont="1" applyBorder="1" applyAlignment="1">
      <alignment horizontal="left" vertical="center" wrapText="1"/>
    </xf>
    <xf numFmtId="0" fontId="30" fillId="0" borderId="16" xfId="0" applyFont="1" applyBorder="1" applyAlignment="1">
      <alignment horizontal="left" vertical="center"/>
    </xf>
    <xf numFmtId="0" fontId="30" fillId="0" borderId="21" xfId="0" applyFont="1" applyBorder="1" applyAlignment="1">
      <alignment horizontal="left" vertical="center" wrapText="1"/>
    </xf>
    <xf numFmtId="0" fontId="30" fillId="0" borderId="21" xfId="0" applyFont="1" applyBorder="1" applyAlignment="1">
      <alignment vertical="center" wrapText="1"/>
    </xf>
    <xf numFmtId="0" fontId="31" fillId="0" borderId="21" xfId="0" applyFont="1" applyBorder="1" applyAlignment="1">
      <alignment horizontal="left" vertical="center"/>
    </xf>
    <xf numFmtId="167" fontId="30" fillId="0" borderId="21" xfId="0" applyNumberFormat="1" applyFont="1" applyBorder="1" applyAlignment="1">
      <alignment horizontal="left" vertical="center"/>
    </xf>
    <xf numFmtId="0" fontId="30" fillId="0" borderId="21" xfId="0" applyFont="1" applyBorder="1" applyAlignment="1">
      <alignment horizontal="left" vertical="center"/>
    </xf>
    <xf numFmtId="168" fontId="1"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35" fillId="0" borderId="16" xfId="0" applyFont="1" applyBorder="1" applyAlignment="1">
      <alignment horizontal="left" vertical="center" wrapText="1"/>
    </xf>
    <xf numFmtId="0" fontId="8" fillId="0" borderId="17" xfId="0" applyFont="1" applyBorder="1" applyAlignment="1">
      <alignment vertical="center" wrapText="1"/>
    </xf>
    <xf numFmtId="0" fontId="8" fillId="0" borderId="19" xfId="0" applyFont="1" applyBorder="1" applyAlignment="1">
      <alignment vertical="center" wrapText="1"/>
    </xf>
    <xf numFmtId="168" fontId="1"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8" fillId="0" borderId="16" xfId="0" applyFont="1" applyBorder="1" applyAlignment="1">
      <alignment horizontal="left" vertical="top" wrapText="1"/>
    </xf>
    <xf numFmtId="0" fontId="8" fillId="0" borderId="21" xfId="0" applyFont="1" applyBorder="1" applyAlignment="1">
      <alignment horizontal="left" vertical="center" wrapText="1"/>
    </xf>
    <xf numFmtId="0" fontId="8" fillId="0" borderId="21" xfId="0" applyFont="1" applyBorder="1" applyAlignment="1">
      <alignment horizontal="left" vertical="top" wrapText="1"/>
    </xf>
    <xf numFmtId="0" fontId="34" fillId="0" borderId="16" xfId="0" applyFont="1" applyBorder="1" applyAlignment="1">
      <alignment horizontal="left" vertical="center" wrapText="1"/>
    </xf>
    <xf numFmtId="0" fontId="34" fillId="0" borderId="21"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14" xfId="0" applyFont="1" applyBorder="1" applyAlignment="1">
      <alignment horizontal="left" vertical="center" wrapText="1"/>
    </xf>
    <xf numFmtId="0" fontId="8" fillId="0" borderId="21" xfId="0" applyFont="1" applyBorder="1" applyAlignment="1">
      <alignment horizontal="left" vertical="center" wrapText="1"/>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1" fillId="0" borderId="15" xfId="0" applyFont="1" applyBorder="1" applyAlignment="1">
      <alignment horizontal="left" vertical="center" wrapText="1"/>
    </xf>
    <xf numFmtId="0" fontId="2" fillId="0" borderId="20" xfId="0" applyFont="1" applyBorder="1"/>
    <xf numFmtId="0" fontId="1" fillId="0" borderId="16" xfId="0" applyFont="1" applyBorder="1" applyAlignment="1">
      <alignment horizontal="left" vertical="center" wrapText="1"/>
    </xf>
    <xf numFmtId="0" fontId="2" fillId="0" borderId="21" xfId="0" applyFont="1" applyBorder="1"/>
    <xf numFmtId="0" fontId="1" fillId="4" borderId="16" xfId="0" applyFont="1" applyFill="1" applyBorder="1" applyAlignment="1">
      <alignment horizontal="left" vertical="center" wrapText="1"/>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20" xfId="0" applyFont="1" applyBorder="1" applyAlignment="1">
      <alignment vertical="center" wrapText="1"/>
    </xf>
    <xf numFmtId="0" fontId="28" fillId="0" borderId="14" xfId="0" applyFont="1" applyBorder="1" applyAlignment="1">
      <alignment horizontal="left" vertical="center" wrapText="1"/>
    </xf>
    <xf numFmtId="0" fontId="28" fillId="0" borderId="21" xfId="0" applyFont="1" applyBorder="1" applyAlignment="1">
      <alignment horizontal="left" vertical="center" wrapText="1"/>
    </xf>
    <xf numFmtId="0" fontId="1" fillId="0" borderId="14" xfId="0" applyFont="1" applyBorder="1" applyAlignment="1">
      <alignment horizontal="left" vertical="center"/>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21" xfId="0" applyFont="1" applyBorder="1" applyAlignment="1">
      <alignment vertical="center" wrapText="1"/>
    </xf>
    <xf numFmtId="0" fontId="27" fillId="0" borderId="14" xfId="0" applyFont="1" applyBorder="1" applyAlignment="1">
      <alignment vertical="center"/>
    </xf>
    <xf numFmtId="0" fontId="27" fillId="0" borderId="21" xfId="0" applyFont="1" applyBorder="1" applyAlignment="1">
      <alignment vertical="center"/>
    </xf>
    <xf numFmtId="0" fontId="28" fillId="0" borderId="14"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4" xfId="0" applyFont="1" applyBorder="1" applyAlignment="1">
      <alignment horizontal="center" vertical="center"/>
    </xf>
    <xf numFmtId="0" fontId="28" fillId="0" borderId="21" xfId="0" applyFont="1" applyBorder="1" applyAlignment="1">
      <alignment horizontal="center" vertical="center"/>
    </xf>
    <xf numFmtId="9" fontId="28" fillId="0" borderId="14" xfId="0" applyNumberFormat="1" applyFont="1" applyBorder="1" applyAlignment="1">
      <alignment horizontal="left" vertical="center"/>
    </xf>
    <xf numFmtId="9" fontId="28" fillId="0" borderId="21" xfId="0" applyNumberFormat="1" applyFont="1" applyBorder="1" applyAlignment="1">
      <alignment horizontal="left" vertical="center"/>
    </xf>
    <xf numFmtId="0" fontId="1" fillId="0" borderId="16" xfId="0" applyFont="1" applyBorder="1" applyAlignment="1">
      <alignment horizontal="left" vertical="center"/>
    </xf>
    <xf numFmtId="0" fontId="2" fillId="0" borderId="14" xfId="0" applyFont="1" applyBorder="1"/>
    <xf numFmtId="0" fontId="28" fillId="0" borderId="16" xfId="0" applyFont="1" applyBorder="1" applyAlignment="1">
      <alignment horizontal="center" vertical="center"/>
    </xf>
    <xf numFmtId="9" fontId="28" fillId="0" borderId="16" xfId="0" applyNumberFormat="1" applyFont="1" applyBorder="1" applyAlignment="1">
      <alignment horizontal="left" vertical="center"/>
    </xf>
    <xf numFmtId="0" fontId="28" fillId="0" borderId="16" xfId="0" applyFont="1" applyBorder="1" applyAlignment="1">
      <alignment horizontal="left" vertical="center" wrapText="1"/>
    </xf>
    <xf numFmtId="0" fontId="28"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3" fillId="0" borderId="14" xfId="0" applyFont="1" applyBorder="1" applyAlignment="1">
      <alignment horizontal="center" vertical="center"/>
    </xf>
    <xf numFmtId="0" fontId="2" fillId="0" borderId="18" xfId="0" applyFont="1" applyBorder="1"/>
    <xf numFmtId="0" fontId="8" fillId="0" borderId="16" xfId="0" applyFont="1" applyBorder="1" applyAlignment="1">
      <alignment horizontal="left" vertical="center"/>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1" fillId="0" borderId="21" xfId="0" applyFont="1" applyBorder="1" applyAlignment="1">
      <alignment horizontal="center" vertical="center" wrapText="1"/>
    </xf>
    <xf numFmtId="9" fontId="1" fillId="0" borderId="16" xfId="0" applyNumberFormat="1" applyFont="1" applyBorder="1" applyAlignment="1">
      <alignment horizontal="left" vertical="center"/>
    </xf>
    <xf numFmtId="9" fontId="1" fillId="0" borderId="16" xfId="0" applyNumberFormat="1" applyFont="1" applyBorder="1" applyAlignment="1">
      <alignment horizontal="center" vertical="center"/>
    </xf>
    <xf numFmtId="0" fontId="3" fillId="0" borderId="17" xfId="0" applyFont="1" applyBorder="1" applyAlignment="1">
      <alignment horizontal="center" vertical="center" wrapText="1"/>
    </xf>
    <xf numFmtId="0" fontId="23" fillId="0" borderId="29" xfId="0" applyFont="1" applyBorder="1"/>
    <xf numFmtId="9" fontId="7" fillId="0" borderId="16" xfId="0" applyNumberFormat="1" applyFont="1" applyBorder="1" applyAlignment="1">
      <alignment horizontal="center" vertical="center"/>
    </xf>
    <xf numFmtId="9" fontId="1" fillId="0" borderId="21" xfId="0" applyNumberFormat="1" applyFont="1" applyBorder="1" applyAlignment="1">
      <alignment horizontal="center" vertical="center"/>
    </xf>
    <xf numFmtId="164" fontId="1" fillId="0" borderId="16" xfId="0" applyNumberFormat="1" applyFont="1" applyBorder="1" applyAlignment="1">
      <alignment horizontal="left" vertical="center"/>
    </xf>
    <xf numFmtId="9" fontId="1" fillId="0" borderId="14" xfId="0" applyNumberFormat="1" applyFont="1" applyBorder="1" applyAlignment="1">
      <alignment horizontal="center" vertical="center"/>
    </xf>
    <xf numFmtId="164" fontId="1" fillId="0" borderId="16" xfId="0" applyNumberFormat="1" applyFont="1" applyBorder="1" applyAlignment="1">
      <alignment horizontal="center" vertical="center"/>
    </xf>
    <xf numFmtId="165" fontId="28" fillId="0" borderId="14" xfId="0" applyNumberFormat="1" applyFont="1" applyBorder="1" applyAlignment="1">
      <alignment horizontal="left" vertical="center"/>
    </xf>
    <xf numFmtId="17" fontId="28" fillId="0" borderId="16"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2" fillId="0" borderId="24" xfId="0" applyFont="1" applyBorder="1"/>
    <xf numFmtId="0" fontId="18" fillId="0" borderId="16" xfId="0" applyFont="1" applyBorder="1" applyAlignment="1">
      <alignment horizontal="center" vertical="center" wrapText="1"/>
    </xf>
    <xf numFmtId="0" fontId="2" fillId="0" borderId="16" xfId="0" applyFont="1" applyBorder="1"/>
    <xf numFmtId="0" fontId="4" fillId="0" borderId="16" xfId="0" applyFont="1" applyBorder="1" applyAlignment="1">
      <alignment horizontal="left" vertical="center" wrapText="1"/>
    </xf>
    <xf numFmtId="0" fontId="17" fillId="0" borderId="16" xfId="0" applyFont="1" applyBorder="1" applyAlignment="1">
      <alignment horizontal="center" vertical="center" wrapText="1"/>
    </xf>
    <xf numFmtId="0" fontId="23" fillId="0" borderId="24" xfId="0" applyFont="1" applyBorder="1" applyAlignment="1">
      <alignment horizontal="center"/>
    </xf>
    <xf numFmtId="0" fontId="22" fillId="0" borderId="17" xfId="0" applyFont="1" applyBorder="1" applyAlignment="1">
      <alignment horizontal="center" vertical="center" wrapText="1"/>
    </xf>
    <xf numFmtId="0" fontId="20" fillId="0" borderId="29" xfId="0" applyFont="1" applyBorder="1"/>
    <xf numFmtId="0" fontId="4" fillId="0" borderId="16" xfId="0" applyFont="1" applyBorder="1" applyAlignment="1">
      <alignment horizontal="left" vertical="center"/>
    </xf>
    <xf numFmtId="0" fontId="22" fillId="0" borderId="16" xfId="0" applyFont="1" applyBorder="1" applyAlignment="1">
      <alignment horizontal="center" vertical="center" wrapText="1"/>
    </xf>
    <xf numFmtId="0" fontId="20" fillId="0" borderId="24" xfId="0" applyFont="1" applyBorder="1"/>
    <xf numFmtId="0" fontId="23" fillId="0" borderId="24" xfId="0" applyFont="1" applyBorder="1"/>
    <xf numFmtId="0" fontId="3" fillId="0" borderId="15" xfId="0" applyFont="1" applyBorder="1" applyAlignment="1">
      <alignment horizontal="center" vertical="center" wrapText="1"/>
    </xf>
    <xf numFmtId="0" fontId="23" fillId="0" borderId="32" xfId="0" applyFont="1" applyBorder="1"/>
    <xf numFmtId="0" fontId="3" fillId="0" borderId="16" xfId="0" applyFont="1" applyBorder="1" applyAlignment="1">
      <alignment horizontal="center" vertical="center" wrapText="1"/>
    </xf>
    <xf numFmtId="166" fontId="28" fillId="0" borderId="16" xfId="0" applyNumberFormat="1" applyFont="1" applyBorder="1" applyAlignment="1">
      <alignment horizontal="center" vertical="center" wrapText="1"/>
    </xf>
    <xf numFmtId="165" fontId="28" fillId="0" borderId="16" xfId="0" applyNumberFormat="1" applyFont="1" applyBorder="1" applyAlignment="1">
      <alignment horizontal="left" vertical="center"/>
    </xf>
    <xf numFmtId="0" fontId="28" fillId="0" borderId="16" xfId="0" applyFont="1" applyBorder="1" applyAlignment="1">
      <alignment horizontal="left" vertical="center"/>
    </xf>
    <xf numFmtId="0" fontId="28" fillId="0" borderId="14" xfId="0" applyFont="1" applyBorder="1" applyAlignment="1">
      <alignment horizontal="left" vertical="center"/>
    </xf>
    <xf numFmtId="9" fontId="28" fillId="0" borderId="16" xfId="0" applyNumberFormat="1" applyFont="1" applyBorder="1" applyAlignment="1">
      <alignment horizontal="center" vertical="center"/>
    </xf>
    <xf numFmtId="9" fontId="28" fillId="0" borderId="14" xfId="0" applyNumberFormat="1" applyFont="1" applyBorder="1" applyAlignment="1">
      <alignment horizontal="center" vertical="center"/>
    </xf>
    <xf numFmtId="9" fontId="28" fillId="0" borderId="21" xfId="0" applyNumberFormat="1" applyFont="1" applyBorder="1" applyAlignment="1">
      <alignment horizontal="center"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3" fillId="14" borderId="25" xfId="0" applyFont="1" applyFill="1" applyBorder="1" applyAlignment="1">
      <alignment horizontal="center" vertical="center"/>
    </xf>
    <xf numFmtId="0" fontId="3" fillId="14" borderId="26" xfId="0" applyFont="1" applyFill="1" applyBorder="1" applyAlignment="1">
      <alignment horizontal="center" vertical="center"/>
    </xf>
    <xf numFmtId="0" fontId="3" fillId="14" borderId="27" xfId="0" applyFont="1" applyFill="1" applyBorder="1" applyAlignment="1">
      <alignment horizontal="center" vertical="center"/>
    </xf>
    <xf numFmtId="0" fontId="36" fillId="0" borderId="17"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21" fillId="15" borderId="25" xfId="0" applyFont="1" applyFill="1" applyBorder="1" applyAlignment="1">
      <alignment horizontal="center"/>
    </xf>
    <xf numFmtId="0" fontId="21" fillId="15" borderId="27" xfId="0" applyFont="1" applyFill="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22" fillId="0" borderId="23" xfId="0" applyFont="1" applyBorder="1" applyAlignment="1">
      <alignment horizontal="center" vertical="center" wrapText="1"/>
    </xf>
    <xf numFmtId="0" fontId="22" fillId="0" borderId="33" xfId="0" applyFont="1" applyBorder="1" applyAlignment="1">
      <alignment horizontal="center" vertical="center" wrapText="1"/>
    </xf>
    <xf numFmtId="0" fontId="17" fillId="2" borderId="30" xfId="0" applyFont="1" applyFill="1" applyBorder="1" applyAlignment="1">
      <alignment horizontal="center"/>
    </xf>
    <xf numFmtId="0" fontId="17" fillId="2" borderId="26" xfId="0" applyFont="1" applyFill="1" applyBorder="1" applyAlignment="1">
      <alignment horizontal="center"/>
    </xf>
    <xf numFmtId="0" fontId="17" fillId="2" borderId="31" xfId="0" applyFont="1" applyFill="1" applyBorder="1" applyAlignment="1">
      <alignment horizontal="center"/>
    </xf>
    <xf numFmtId="0" fontId="36" fillId="0" borderId="15"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17" fillId="0" borderId="28" xfId="0" applyFont="1" applyBorder="1" applyAlignment="1">
      <alignment horizontal="center" vertical="center" textRotation="90" wrapText="1"/>
    </xf>
    <xf numFmtId="0" fontId="23" fillId="0" borderId="34" xfId="0" applyFont="1" applyBorder="1"/>
    <xf numFmtId="0" fontId="3" fillId="13" borderId="25" xfId="0" applyFont="1" applyFill="1" applyBorder="1" applyAlignment="1">
      <alignment horizontal="center" vertical="center"/>
    </xf>
    <xf numFmtId="0" fontId="3" fillId="13" borderId="26" xfId="0" applyFont="1" applyFill="1" applyBorder="1" applyAlignment="1">
      <alignment horizontal="center" vertical="center"/>
    </xf>
    <xf numFmtId="0" fontId="3" fillId="13" borderId="27" xfId="0" applyFont="1" applyFill="1" applyBorder="1" applyAlignment="1">
      <alignment horizontal="center" vertical="center"/>
    </xf>
    <xf numFmtId="0" fontId="4" fillId="0" borderId="15" xfId="0" applyFont="1" applyBorder="1" applyAlignment="1">
      <alignment horizontal="center" vertical="center" wrapText="1"/>
    </xf>
    <xf numFmtId="0" fontId="2" fillId="0" borderId="32" xfId="0" applyFont="1" applyBorder="1"/>
    <xf numFmtId="0" fontId="4" fillId="0" borderId="17" xfId="0" applyFont="1" applyBorder="1" applyAlignment="1">
      <alignment horizontal="center" vertical="center" wrapText="1"/>
    </xf>
    <xf numFmtId="0" fontId="2" fillId="0" borderId="29" xfId="0" applyFont="1" applyBorder="1"/>
    <xf numFmtId="0" fontId="0" fillId="0" borderId="14" xfId="0" applyFont="1" applyBorder="1" applyAlignment="1"/>
    <xf numFmtId="0" fontId="3" fillId="11" borderId="25" xfId="0" applyFont="1" applyFill="1" applyBorder="1" applyAlignment="1">
      <alignment horizontal="center" vertical="center"/>
    </xf>
    <xf numFmtId="0" fontId="2" fillId="12" borderId="26" xfId="0" applyFont="1" applyFill="1" applyBorder="1"/>
    <xf numFmtId="0" fontId="2" fillId="12" borderId="27" xfId="0" applyFont="1" applyFill="1" applyBorder="1"/>
    <xf numFmtId="0" fontId="28" fillId="0" borderId="21" xfId="0" applyFont="1" applyBorder="1" applyAlignment="1">
      <alignment horizontal="left" vertical="center"/>
    </xf>
    <xf numFmtId="14" fontId="1" fillId="0" borderId="16" xfId="0" applyNumberFormat="1" applyFont="1" applyBorder="1" applyAlignment="1">
      <alignment horizontal="center" vertical="center" wrapText="1"/>
    </xf>
    <xf numFmtId="17" fontId="28" fillId="0" borderId="14" xfId="0" applyNumberFormat="1" applyFont="1" applyBorder="1" applyAlignment="1">
      <alignment horizontal="center" vertical="center" wrapText="1"/>
    </xf>
    <xf numFmtId="166" fontId="28" fillId="0" borderId="14" xfId="0" applyNumberFormat="1" applyFont="1" applyBorder="1" applyAlignment="1">
      <alignment horizontal="center" vertical="center" wrapText="1"/>
    </xf>
    <xf numFmtId="0" fontId="1" fillId="0" borderId="17" xfId="0" applyFont="1" applyBorder="1" applyAlignment="1">
      <alignment vertical="center" wrapText="1"/>
    </xf>
    <xf numFmtId="0" fontId="1" fillId="0" borderId="19" xfId="0" applyFont="1" applyBorder="1" applyAlignment="1">
      <alignment vertical="center" wrapText="1"/>
    </xf>
    <xf numFmtId="0" fontId="1" fillId="4" borderId="14" xfId="0" applyFont="1" applyFill="1" applyBorder="1" applyAlignment="1">
      <alignment horizontal="left" vertical="center" wrapText="1"/>
    </xf>
    <xf numFmtId="0" fontId="1" fillId="4" borderId="16"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27" fillId="0" borderId="17" xfId="0" applyFont="1" applyBorder="1" applyAlignment="1">
      <alignment horizontal="left" vertical="center" wrapText="1"/>
    </xf>
    <xf numFmtId="0" fontId="27" fillId="0" borderId="22" xfId="0" applyFont="1" applyBorder="1" applyAlignment="1">
      <alignment horizontal="left"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1" fillId="0" borderId="19" xfId="0" applyFont="1" applyBorder="1" applyAlignment="1">
      <alignment horizontal="left" vertical="top" wrapText="1"/>
    </xf>
    <xf numFmtId="0" fontId="1" fillId="0" borderId="22" xfId="0" applyFont="1" applyBorder="1" applyAlignment="1">
      <alignment horizontal="left" vertical="top" wrapText="1"/>
    </xf>
    <xf numFmtId="0" fontId="8" fillId="0" borderId="19" xfId="0" applyFont="1" applyBorder="1" applyAlignment="1">
      <alignment horizontal="center" vertical="center" wrapText="1"/>
    </xf>
    <xf numFmtId="0" fontId="27" fillId="0" borderId="19" xfId="0" applyFont="1" applyBorder="1"/>
    <xf numFmtId="0" fontId="27" fillId="0" borderId="14" xfId="0" applyFont="1" applyBorder="1"/>
    <xf numFmtId="0" fontId="12" fillId="5" borderId="5" xfId="0" applyFont="1" applyFill="1" applyBorder="1" applyAlignment="1">
      <alignment vertical="center" wrapText="1"/>
    </xf>
    <xf numFmtId="0" fontId="2" fillId="0" borderId="8" xfId="0" applyFont="1" applyBorder="1"/>
    <xf numFmtId="0" fontId="2" fillId="0" borderId="10" xfId="0" applyFont="1" applyBorder="1"/>
    <xf numFmtId="0" fontId="8" fillId="5" borderId="5" xfId="0" applyFont="1" applyFill="1" applyBorder="1" applyAlignment="1">
      <alignment vertical="center" wrapText="1"/>
    </xf>
    <xf numFmtId="0" fontId="8" fillId="0" borderId="11" xfId="0" applyFont="1" applyBorder="1" applyAlignment="1">
      <alignment horizontal="center" vertical="center" wrapText="1"/>
    </xf>
    <xf numFmtId="0" fontId="12" fillId="6" borderId="11" xfId="0" applyFont="1" applyFill="1" applyBorder="1" applyAlignment="1">
      <alignment vertical="center" wrapText="1"/>
    </xf>
    <xf numFmtId="0" fontId="8" fillId="6" borderId="11" xfId="0" applyFont="1" applyFill="1" applyBorder="1" applyAlignment="1">
      <alignment vertical="center" wrapText="1"/>
    </xf>
    <xf numFmtId="0" fontId="8" fillId="5" borderId="11" xfId="0" applyFont="1" applyFill="1" applyBorder="1" applyAlignment="1">
      <alignment horizontal="center" vertical="center" wrapText="1"/>
    </xf>
    <xf numFmtId="0" fontId="8" fillId="5" borderId="11" xfId="0" applyFont="1" applyFill="1" applyBorder="1" applyAlignment="1">
      <alignment vertical="center" wrapText="1"/>
    </xf>
    <xf numFmtId="0" fontId="8" fillId="5" borderId="11" xfId="0" applyFont="1" applyFill="1" applyBorder="1" applyAlignment="1">
      <alignment horizontal="left" vertical="center" wrapText="1"/>
    </xf>
    <xf numFmtId="0" fontId="12" fillId="5" borderId="11" xfId="0" applyFont="1" applyFill="1" applyBorder="1" applyAlignment="1">
      <alignment vertical="center" wrapText="1"/>
    </xf>
    <xf numFmtId="0" fontId="14" fillId="0" borderId="11" xfId="0" applyFont="1" applyBorder="1" applyAlignment="1">
      <alignment vertical="center" wrapText="1"/>
    </xf>
    <xf numFmtId="0" fontId="8" fillId="0" borderId="11" xfId="0" applyFont="1" applyBorder="1" applyAlignment="1">
      <alignment vertical="center" wrapText="1"/>
    </xf>
    <xf numFmtId="0" fontId="14" fillId="5" borderId="11" xfId="0" applyFont="1" applyFill="1" applyBorder="1" applyAlignment="1">
      <alignment vertical="center" wrapText="1"/>
    </xf>
    <xf numFmtId="0" fontId="8" fillId="0" borderId="14" xfId="0" applyFont="1" applyBorder="1" applyAlignment="1">
      <alignment vertical="top" wrapText="1"/>
    </xf>
  </cellXfs>
  <cellStyles count="1">
    <cellStyle name="Normal" xfId="0" builtinId="0"/>
  </cellStyles>
  <dxfs count="602">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oneCellAnchor>
    <xdr:from>
      <xdr:col>32</xdr:col>
      <xdr:colOff>0</xdr:colOff>
      <xdr:row>2</xdr:row>
      <xdr:rowOff>380999</xdr:rowOff>
    </xdr:from>
    <xdr:ext cx="4479018" cy="248784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32124196" y="970642"/>
          <a:ext cx="4479018" cy="2487840"/>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3"/>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4"/>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5"/>
        <a:stretch>
          <a:fillRect/>
        </a:stretch>
      </xdr:blipFill>
      <xdr:spPr>
        <a:xfrm>
          <a:off x="45515893" y="646339"/>
          <a:ext cx="7525800" cy="4782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SEC%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_O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OAJ%20corrup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VF%20Mapa%20de%20riesgos%20Corrupci&#243;n%20Institucional_V3_Abril_SA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docs.google.com/spreadsheets/d/1URuuMiYzVG4zMXdjSJr6qIKuCoU_yoEd7bw5vrlQuho/edit" TargetMode="External"/><Relationship Id="rId7" Type="http://schemas.openxmlformats.org/officeDocument/2006/relationships/drawing" Target="../drawings/drawing1.xml"/><Relationship Id="rId2" Type="http://schemas.openxmlformats.org/officeDocument/2006/relationships/hyperlink" Target="https://bit.ly/MiHdVEnNidos" TargetMode="External"/><Relationship Id="rId1" Type="http://schemas.openxmlformats.org/officeDocument/2006/relationships/hyperlink" Target="https://drive.google.com/drive/u/1/folders/1cIrAC6YSf9Bndc64WxfOJbroHF3KBw5u" TargetMode="External"/><Relationship Id="rId6" Type="http://schemas.openxmlformats.org/officeDocument/2006/relationships/printerSettings" Target="../printerSettings/printerSettings1.bin"/><Relationship Id="rId5" Type="http://schemas.openxmlformats.org/officeDocument/2006/relationships/hyperlink" Target="https://drive.google.com/drive/folders/19XbMT3uu9t94oPq9iFKajaAPx57O3Ksh" TargetMode="External"/><Relationship Id="rId4" Type="http://schemas.openxmlformats.org/officeDocument/2006/relationships/hyperlink" Target="https://docs.google.com/document/d/1-hlWSpQyv2i3DC_Hsv2BM2pPMEljBPAB/edit"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996"/>
  <sheetViews>
    <sheetView tabSelected="1" topLeftCell="BM3" zoomScale="60" zoomScaleNormal="85" workbookViewId="0">
      <selection activeCell="BV7" sqref="BV7"/>
    </sheetView>
  </sheetViews>
  <sheetFormatPr baseColWidth="10" defaultColWidth="12.625" defaultRowHeight="15" customHeight="1"/>
  <cols>
    <col min="1" max="1" width="14.625" customWidth="1"/>
    <col min="2" max="2" width="12.625" customWidth="1"/>
    <col min="3" max="3" width="30.25" customWidth="1"/>
    <col min="4" max="4" width="5.25" customWidth="1"/>
    <col min="5" max="5" width="29" customWidth="1"/>
    <col min="6" max="6" width="14.875" customWidth="1"/>
    <col min="7" max="7" width="21.375" customWidth="1"/>
    <col min="8" max="8" width="26" customWidth="1"/>
    <col min="9" max="9" width="13.125" customWidth="1"/>
    <col min="10" max="10" width="7.125" hidden="1" customWidth="1"/>
    <col min="11" max="13" width="5.875" customWidth="1"/>
    <col min="14" max="14" width="7.875" customWidth="1"/>
    <col min="15" max="16" width="5.875" customWidth="1"/>
    <col min="17" max="17" width="7" customWidth="1"/>
    <col min="18" max="18" width="12.25" customWidth="1"/>
    <col min="19" max="19" width="5.875" customWidth="1"/>
    <col min="20" max="20" width="7.375" customWidth="1"/>
    <col min="21" max="26" width="5.875" customWidth="1"/>
    <col min="27" max="27" width="4.625" customWidth="1"/>
    <col min="28" max="28" width="3.625" customWidth="1"/>
    <col min="29" max="29" width="4" customWidth="1"/>
    <col min="30" max="30" width="10.5" hidden="1" customWidth="1"/>
    <col min="31" max="31" width="13.75" customWidth="1"/>
    <col min="32" max="32" width="3.5" hidden="1" customWidth="1"/>
    <col min="33" max="33" width="14.125" customWidth="1"/>
    <col min="34" max="34" width="35.375" customWidth="1"/>
    <col min="35" max="35" width="36.625" customWidth="1"/>
    <col min="36" max="36" width="10.25" customWidth="1"/>
    <col min="37" max="37" width="3.375" hidden="1" customWidth="1"/>
    <col min="38" max="38" width="11.25" customWidth="1"/>
    <col min="39" max="39" width="3.375" hidden="1" customWidth="1"/>
    <col min="40" max="40" width="10.25" customWidth="1"/>
    <col min="41" max="41" width="3.375" hidden="1" customWidth="1"/>
    <col min="42" max="42" width="9.5" customWidth="1"/>
    <col min="43" max="43" width="3.375" hidden="1" customWidth="1"/>
    <col min="44" max="44" width="10.25" customWidth="1"/>
    <col min="45" max="45" width="3.375" hidden="1" customWidth="1"/>
    <col min="46" max="46" width="15.75" customWidth="1"/>
    <col min="47" max="47" width="3.375" hidden="1" customWidth="1"/>
    <col min="48" max="48" width="11.75" customWidth="1"/>
    <col min="49" max="49" width="3.375" hidden="1" customWidth="1"/>
    <col min="50" max="50" width="4.625" hidden="1" customWidth="1"/>
    <col min="51" max="51" width="14" customWidth="1"/>
    <col min="52" max="52" width="14.75" customWidth="1"/>
    <col min="53" max="53" width="12.5" customWidth="1"/>
    <col min="54" max="54" width="14.375" hidden="1" customWidth="1"/>
    <col min="55" max="55" width="14.25" customWidth="1"/>
    <col min="56" max="56" width="14.375" customWidth="1"/>
    <col min="57" max="57" width="26" customWidth="1"/>
    <col min="58" max="58" width="12.25" hidden="1" customWidth="1"/>
    <col min="59" max="59" width="14.125" customWidth="1"/>
    <col min="60" max="60" width="14.5" hidden="1" customWidth="1"/>
    <col min="61" max="61" width="14.25" customWidth="1"/>
    <col min="62" max="62" width="17.375" hidden="1" customWidth="1"/>
    <col min="63" max="63" width="15.125" customWidth="1"/>
    <col min="64" max="64" width="14.25" customWidth="1"/>
    <col min="65" max="65" width="27.75" customWidth="1"/>
    <col min="66" max="66" width="20.625" customWidth="1"/>
    <col min="67" max="69" width="15.625" customWidth="1"/>
    <col min="70" max="70" width="14.5" customWidth="1"/>
    <col min="71" max="71" width="73.625" customWidth="1"/>
    <col min="72" max="72" width="62.375" customWidth="1"/>
  </cols>
  <sheetData>
    <row r="1" spans="1:73" ht="22.5" customHeight="1">
      <c r="A1" s="185"/>
      <c r="B1" s="174"/>
      <c r="C1" s="174"/>
      <c r="D1" s="231" t="s">
        <v>0</v>
      </c>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55" t="s">
        <v>407</v>
      </c>
    </row>
    <row r="2" spans="1:73" ht="22.5" customHeight="1">
      <c r="A2" s="174"/>
      <c r="B2" s="249"/>
      <c r="C2" s="174"/>
      <c r="D2" s="232" t="s">
        <v>369</v>
      </c>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55" t="s">
        <v>366</v>
      </c>
    </row>
    <row r="3" spans="1:73" ht="22.5" customHeight="1">
      <c r="A3" s="174"/>
      <c r="B3" s="174"/>
      <c r="C3" s="174"/>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55" t="s">
        <v>367</v>
      </c>
    </row>
    <row r="4" spans="1:73" ht="16.5"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30"/>
      <c r="BT4" s="1"/>
    </row>
    <row r="5" spans="1:73" ht="16.5" thickBot="1">
      <c r="A5" s="250" t="s">
        <v>408</v>
      </c>
      <c r="B5" s="251"/>
      <c r="C5" s="252"/>
      <c r="D5" s="242" t="s">
        <v>1</v>
      </c>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4"/>
      <c r="AH5" s="235" t="s">
        <v>2</v>
      </c>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7"/>
      <c r="BM5" s="224" t="s">
        <v>298</v>
      </c>
      <c r="BN5" s="225"/>
      <c r="BO5" s="225"/>
      <c r="BP5" s="225"/>
      <c r="BQ5" s="225"/>
      <c r="BR5" s="226"/>
      <c r="BS5" s="229" t="s">
        <v>226</v>
      </c>
      <c r="BT5" s="230"/>
    </row>
    <row r="6" spans="1:73" ht="21" customHeight="1">
      <c r="A6" s="245" t="s">
        <v>3</v>
      </c>
      <c r="B6" s="198" t="s">
        <v>4</v>
      </c>
      <c r="C6" s="247" t="s">
        <v>5</v>
      </c>
      <c r="D6" s="245" t="s">
        <v>6</v>
      </c>
      <c r="E6" s="198" t="s">
        <v>7</v>
      </c>
      <c r="F6" s="198" t="s">
        <v>8</v>
      </c>
      <c r="G6" s="200" t="s">
        <v>281</v>
      </c>
      <c r="H6" s="201"/>
      <c r="I6" s="202" t="s">
        <v>9</v>
      </c>
      <c r="J6" s="203" t="s">
        <v>10</v>
      </c>
      <c r="K6" s="207" t="s">
        <v>409</v>
      </c>
      <c r="L6" s="201"/>
      <c r="M6" s="201"/>
      <c r="N6" s="201"/>
      <c r="O6" s="201"/>
      <c r="P6" s="201"/>
      <c r="Q6" s="201"/>
      <c r="R6" s="201"/>
      <c r="S6" s="201"/>
      <c r="T6" s="201"/>
      <c r="U6" s="201"/>
      <c r="V6" s="201"/>
      <c r="W6" s="201"/>
      <c r="X6" s="201"/>
      <c r="Y6" s="201"/>
      <c r="Z6" s="201"/>
      <c r="AA6" s="201"/>
      <c r="AB6" s="201"/>
      <c r="AC6" s="201"/>
      <c r="AD6" s="57"/>
      <c r="AE6" s="208" t="s">
        <v>11</v>
      </c>
      <c r="AF6" s="52"/>
      <c r="AG6" s="205" t="s">
        <v>12</v>
      </c>
      <c r="AH6" s="233" t="s">
        <v>287</v>
      </c>
      <c r="AI6" s="203" t="s">
        <v>288</v>
      </c>
      <c r="AJ6" s="213" t="s">
        <v>410</v>
      </c>
      <c r="AK6" s="203"/>
      <c r="AL6" s="203"/>
      <c r="AM6" s="203"/>
      <c r="AN6" s="203"/>
      <c r="AO6" s="203"/>
      <c r="AP6" s="203"/>
      <c r="AQ6" s="203"/>
      <c r="AR6" s="203"/>
      <c r="AS6" s="203"/>
      <c r="AT6" s="203"/>
      <c r="AU6" s="203"/>
      <c r="AV6" s="203"/>
      <c r="AW6" s="203"/>
      <c r="AX6" s="203"/>
      <c r="AY6" s="203"/>
      <c r="AZ6" s="203" t="s">
        <v>284</v>
      </c>
      <c r="BA6" s="203"/>
      <c r="BB6" s="56"/>
      <c r="BC6" s="203" t="s">
        <v>283</v>
      </c>
      <c r="BD6" s="203"/>
      <c r="BE6" s="203"/>
      <c r="BF6" s="203"/>
      <c r="BG6" s="203"/>
      <c r="BH6" s="56"/>
      <c r="BI6" s="203" t="s">
        <v>285</v>
      </c>
      <c r="BJ6" s="203"/>
      <c r="BK6" s="203"/>
      <c r="BL6" s="240" t="s">
        <v>15</v>
      </c>
      <c r="BM6" s="211" t="s">
        <v>297</v>
      </c>
      <c r="BN6" s="213" t="s">
        <v>16</v>
      </c>
      <c r="BO6" s="213" t="s">
        <v>17</v>
      </c>
      <c r="BP6" s="213" t="s">
        <v>18</v>
      </c>
      <c r="BQ6" s="213" t="s">
        <v>227</v>
      </c>
      <c r="BR6" s="189" t="s">
        <v>228</v>
      </c>
      <c r="BS6" s="238" t="s">
        <v>411</v>
      </c>
      <c r="BT6" s="227" t="s">
        <v>412</v>
      </c>
    </row>
    <row r="7" spans="1:73" ht="144.6" customHeight="1" thickBot="1">
      <c r="A7" s="246"/>
      <c r="B7" s="199"/>
      <c r="C7" s="248"/>
      <c r="D7" s="246"/>
      <c r="E7" s="199"/>
      <c r="F7" s="199"/>
      <c r="G7" s="199"/>
      <c r="H7" s="199"/>
      <c r="I7" s="199"/>
      <c r="J7" s="204"/>
      <c r="K7" s="113" t="s">
        <v>19</v>
      </c>
      <c r="L7" s="113" t="s">
        <v>20</v>
      </c>
      <c r="M7" s="113" t="s">
        <v>21</v>
      </c>
      <c r="N7" s="113" t="s">
        <v>22</v>
      </c>
      <c r="O7" s="113" t="s">
        <v>23</v>
      </c>
      <c r="P7" s="113" t="s">
        <v>24</v>
      </c>
      <c r="Q7" s="113" t="s">
        <v>25</v>
      </c>
      <c r="R7" s="113" t="s">
        <v>26</v>
      </c>
      <c r="S7" s="113" t="s">
        <v>27</v>
      </c>
      <c r="T7" s="113" t="s">
        <v>28</v>
      </c>
      <c r="U7" s="113" t="s">
        <v>29</v>
      </c>
      <c r="V7" s="113" t="s">
        <v>30</v>
      </c>
      <c r="W7" s="113" t="s">
        <v>31</v>
      </c>
      <c r="X7" s="113" t="s">
        <v>32</v>
      </c>
      <c r="Y7" s="113" t="s">
        <v>33</v>
      </c>
      <c r="Z7" s="113" t="s">
        <v>34</v>
      </c>
      <c r="AA7" s="113" t="s">
        <v>35</v>
      </c>
      <c r="AB7" s="113" t="s">
        <v>36</v>
      </c>
      <c r="AC7" s="113" t="s">
        <v>37</v>
      </c>
      <c r="AD7" s="114"/>
      <c r="AE7" s="209"/>
      <c r="AF7" s="115"/>
      <c r="AG7" s="206"/>
      <c r="AH7" s="234"/>
      <c r="AI7" s="210"/>
      <c r="AJ7" s="116" t="s">
        <v>244</v>
      </c>
      <c r="AK7" s="116"/>
      <c r="AL7" s="117" t="s">
        <v>245</v>
      </c>
      <c r="AM7" s="117"/>
      <c r="AN7" s="117" t="s">
        <v>246</v>
      </c>
      <c r="AO7" s="117"/>
      <c r="AP7" s="117" t="s">
        <v>247</v>
      </c>
      <c r="AQ7" s="117"/>
      <c r="AR7" s="117" t="s">
        <v>248</v>
      </c>
      <c r="AS7" s="117"/>
      <c r="AT7" s="117" t="s">
        <v>249</v>
      </c>
      <c r="AU7" s="117"/>
      <c r="AV7" s="116" t="s">
        <v>413</v>
      </c>
      <c r="AW7" s="117"/>
      <c r="AX7" s="117"/>
      <c r="AY7" s="118" t="s">
        <v>270</v>
      </c>
      <c r="AZ7" s="118" t="s">
        <v>289</v>
      </c>
      <c r="BA7" s="118" t="s">
        <v>277</v>
      </c>
      <c r="BB7" s="118"/>
      <c r="BC7" s="118" t="s">
        <v>282</v>
      </c>
      <c r="BD7" s="118" t="s">
        <v>280</v>
      </c>
      <c r="BE7" s="118" t="s">
        <v>290</v>
      </c>
      <c r="BF7" s="118"/>
      <c r="BG7" s="118" t="s">
        <v>283</v>
      </c>
      <c r="BH7" s="118"/>
      <c r="BI7" s="118" t="s">
        <v>13</v>
      </c>
      <c r="BJ7" s="118"/>
      <c r="BK7" s="118" t="s">
        <v>14</v>
      </c>
      <c r="BL7" s="241"/>
      <c r="BM7" s="212"/>
      <c r="BN7" s="210"/>
      <c r="BO7" s="210"/>
      <c r="BP7" s="210"/>
      <c r="BQ7" s="210"/>
      <c r="BR7" s="190"/>
      <c r="BS7" s="239"/>
      <c r="BT7" s="228"/>
    </row>
    <row r="8" spans="1:73" ht="165" customHeight="1">
      <c r="A8" s="221" t="s">
        <v>42</v>
      </c>
      <c r="B8" s="260" t="s">
        <v>43</v>
      </c>
      <c r="C8" s="155" t="s">
        <v>44</v>
      </c>
      <c r="D8" s="147">
        <v>1</v>
      </c>
      <c r="E8" s="179" t="s">
        <v>54</v>
      </c>
      <c r="F8" s="179" t="s">
        <v>62</v>
      </c>
      <c r="G8" s="179" t="s">
        <v>236</v>
      </c>
      <c r="H8" s="179" t="str">
        <f>IFERROR(VLOOKUP(G8,Tablas!$A$15:$D$19,4,0)," ")</f>
        <v>El evento podrá ocurrir en algún momento</v>
      </c>
      <c r="I8" s="147" t="str">
        <f>IFERROR(VLOOKUP(G8,Tablas!$A$15:$C$19,3,0)," ")</f>
        <v>Posible</v>
      </c>
      <c r="J8" s="109" t="str">
        <f>IFERROR(VLOOKUP(G8,Tablas!$A$15:$B$19,2,0)," ")</f>
        <v>Posible</v>
      </c>
      <c r="K8" s="188" t="s">
        <v>46</v>
      </c>
      <c r="L8" s="188"/>
      <c r="M8" s="188"/>
      <c r="N8" s="188" t="s">
        <v>46</v>
      </c>
      <c r="O8" s="188" t="s">
        <v>46</v>
      </c>
      <c r="P8" s="188"/>
      <c r="Q8" s="188" t="s">
        <v>46</v>
      </c>
      <c r="R8" s="188" t="s">
        <v>46</v>
      </c>
      <c r="S8" s="188"/>
      <c r="T8" s="188"/>
      <c r="U8" s="188" t="s">
        <v>46</v>
      </c>
      <c r="V8" s="188" t="s">
        <v>46</v>
      </c>
      <c r="W8" s="188"/>
      <c r="X8" s="188"/>
      <c r="Y8" s="188" t="s">
        <v>46</v>
      </c>
      <c r="Z8" s="188"/>
      <c r="AA8" s="188" t="s">
        <v>46</v>
      </c>
      <c r="AB8" s="188"/>
      <c r="AC8" s="188"/>
      <c r="AD8" s="110">
        <f t="shared" ref="AD8:AD12" si="0">COUNTIF(K8:AC8,"X")</f>
        <v>9</v>
      </c>
      <c r="AE8" s="147" t="str">
        <f t="shared" ref="AE8:AE12" si="1">IF(AD8=0," ",IF(AD8&lt;6,"Moderado",IF(AD8&lt;12,"Mayor",IF(AD8&lt;20,"Catastrófico"))))</f>
        <v>Mayor</v>
      </c>
      <c r="AF8" s="109" t="str">
        <f t="shared" ref="AF8:AF12" si="2">CONCATENATE(I8,AE8)</f>
        <v>PosibleMayor</v>
      </c>
      <c r="AG8" s="147" t="str">
        <f>IFERROR(VLOOKUP(AF8,Tablas!$C$159:$D$173,2,0)," ")</f>
        <v>Extremo</v>
      </c>
      <c r="AH8" s="59" t="s">
        <v>370</v>
      </c>
      <c r="AI8" s="59" t="s">
        <v>299</v>
      </c>
      <c r="AJ8" s="59" t="s">
        <v>251</v>
      </c>
      <c r="AK8" s="59">
        <v>15</v>
      </c>
      <c r="AL8" s="59" t="s">
        <v>253</v>
      </c>
      <c r="AM8" s="59">
        <v>15</v>
      </c>
      <c r="AN8" s="59" t="s">
        <v>255</v>
      </c>
      <c r="AO8" s="59">
        <v>15</v>
      </c>
      <c r="AP8" s="59" t="s">
        <v>257</v>
      </c>
      <c r="AQ8" s="59">
        <v>15</v>
      </c>
      <c r="AR8" s="59" t="s">
        <v>260</v>
      </c>
      <c r="AS8" s="59">
        <v>15</v>
      </c>
      <c r="AT8" s="59" t="s">
        <v>262</v>
      </c>
      <c r="AU8" s="59">
        <v>15</v>
      </c>
      <c r="AV8" s="59" t="s">
        <v>264</v>
      </c>
      <c r="AW8" s="59">
        <v>15</v>
      </c>
      <c r="AX8" s="59">
        <v>105</v>
      </c>
      <c r="AY8" s="70" t="s">
        <v>275</v>
      </c>
      <c r="AZ8" s="59" t="s">
        <v>274</v>
      </c>
      <c r="BA8" s="70" t="s">
        <v>275</v>
      </c>
      <c r="BB8" s="70" t="s">
        <v>371</v>
      </c>
      <c r="BC8" s="70" t="s">
        <v>275</v>
      </c>
      <c r="BD8" s="59" t="s">
        <v>300</v>
      </c>
      <c r="BE8" s="59"/>
      <c r="BF8" s="101">
        <f>+AX8</f>
        <v>105</v>
      </c>
      <c r="BG8" s="147" t="str">
        <f>IF(BF8=0," ",IF(BF8&lt;50,"Débil",IF(BF8&lt;99,"Moderado",IF(BF8&gt;100,"Fuerte"))))</f>
        <v>Fuerte</v>
      </c>
      <c r="BH8" s="101" t="str">
        <f>CONCATENATE(I8,BG8)</f>
        <v>PosibleFuerte</v>
      </c>
      <c r="BI8" s="147" t="str">
        <f>IFERROR(VLOOKUP(BH8,Tablas!$H$186:$I$200,2,0)," ")</f>
        <v>Rara vez</v>
      </c>
      <c r="BJ8" s="101" t="str">
        <f>CONCATENATE(BI8,AE8)</f>
        <v>Rara vezMayor</v>
      </c>
      <c r="BK8" s="147" t="str">
        <f>IFERROR(VLOOKUP(BJ8,Tablas!$C$159:$D$173,2,0)," ")</f>
        <v>Moderado</v>
      </c>
      <c r="BL8" s="179" t="s">
        <v>53</v>
      </c>
      <c r="BM8" s="153" t="s">
        <v>301</v>
      </c>
      <c r="BN8" s="179" t="s">
        <v>302</v>
      </c>
      <c r="BO8" s="254">
        <v>44772</v>
      </c>
      <c r="BP8" s="254">
        <v>44803</v>
      </c>
      <c r="BQ8" s="179"/>
      <c r="BR8" s="179" t="s">
        <v>303</v>
      </c>
      <c r="BS8" s="264" t="s">
        <v>372</v>
      </c>
      <c r="BT8" s="257" t="s">
        <v>349</v>
      </c>
      <c r="BU8" s="112"/>
    </row>
    <row r="9" spans="1:73" ht="165" customHeight="1">
      <c r="A9" s="222"/>
      <c r="B9" s="261"/>
      <c r="C9" s="259"/>
      <c r="D9" s="185"/>
      <c r="E9" s="183"/>
      <c r="F9" s="183"/>
      <c r="G9" s="183"/>
      <c r="H9" s="183"/>
      <c r="I9" s="185"/>
      <c r="J9" s="63"/>
      <c r="K9" s="194"/>
      <c r="L9" s="194"/>
      <c r="M9" s="194"/>
      <c r="N9" s="194"/>
      <c r="O9" s="194"/>
      <c r="P9" s="194"/>
      <c r="Q9" s="194"/>
      <c r="R9" s="194"/>
      <c r="S9" s="194"/>
      <c r="T9" s="194"/>
      <c r="U9" s="194"/>
      <c r="V9" s="194"/>
      <c r="W9" s="194"/>
      <c r="X9" s="194"/>
      <c r="Y9" s="194"/>
      <c r="Z9" s="194"/>
      <c r="AA9" s="194"/>
      <c r="AB9" s="194"/>
      <c r="AC9" s="194"/>
      <c r="AD9" s="64"/>
      <c r="AE9" s="185"/>
      <c r="AF9" s="63"/>
      <c r="AG9" s="185"/>
      <c r="AH9" s="65" t="s">
        <v>370</v>
      </c>
      <c r="AI9" s="65" t="s">
        <v>373</v>
      </c>
      <c r="AJ9" s="65" t="s">
        <v>251</v>
      </c>
      <c r="AK9" s="65">
        <v>15</v>
      </c>
      <c r="AL9" s="65" t="s">
        <v>254</v>
      </c>
      <c r="AM9" s="65">
        <v>0</v>
      </c>
      <c r="AN9" s="65" t="s">
        <v>256</v>
      </c>
      <c r="AO9" s="65">
        <v>0</v>
      </c>
      <c r="AP9" s="65" t="s">
        <v>257</v>
      </c>
      <c r="AQ9" s="65">
        <v>15</v>
      </c>
      <c r="AR9" s="65" t="s">
        <v>260</v>
      </c>
      <c r="AS9" s="65">
        <v>15</v>
      </c>
      <c r="AT9" s="65" t="s">
        <v>262</v>
      </c>
      <c r="AU9" s="65">
        <v>15</v>
      </c>
      <c r="AV9" s="65" t="s">
        <v>264</v>
      </c>
      <c r="AW9" s="65">
        <v>15</v>
      </c>
      <c r="AX9" s="65">
        <v>75</v>
      </c>
      <c r="AY9" s="67" t="s">
        <v>276</v>
      </c>
      <c r="AZ9" s="65" t="s">
        <v>274</v>
      </c>
      <c r="BA9" s="66" t="s">
        <v>275</v>
      </c>
      <c r="BB9" s="67" t="s">
        <v>374</v>
      </c>
      <c r="BC9" s="67" t="s">
        <v>276</v>
      </c>
      <c r="BD9" s="65" t="s">
        <v>279</v>
      </c>
      <c r="BE9" s="65" t="s">
        <v>375</v>
      </c>
      <c r="BF9" s="98"/>
      <c r="BG9" s="185"/>
      <c r="BH9" s="98"/>
      <c r="BI9" s="185"/>
      <c r="BJ9" s="98"/>
      <c r="BK9" s="185"/>
      <c r="BL9" s="183"/>
      <c r="BM9" s="184"/>
      <c r="BN9" s="183"/>
      <c r="BO9" s="183"/>
      <c r="BP9" s="183"/>
      <c r="BQ9" s="183"/>
      <c r="BR9" s="183"/>
      <c r="BS9" s="265"/>
      <c r="BT9" s="258"/>
      <c r="BU9" s="112"/>
    </row>
    <row r="10" spans="1:73" ht="233.45" customHeight="1" thickBot="1">
      <c r="A10" s="223"/>
      <c r="B10" s="71" t="s">
        <v>376</v>
      </c>
      <c r="C10" s="71" t="s">
        <v>377</v>
      </c>
      <c r="D10" s="53">
        <v>2</v>
      </c>
      <c r="E10" s="49" t="s">
        <v>345</v>
      </c>
      <c r="F10" s="49" t="s">
        <v>62</v>
      </c>
      <c r="G10" s="91" t="s">
        <v>236</v>
      </c>
      <c r="H10" s="49" t="str">
        <f>IFERROR(VLOOKUP(G10,Tablas!$A$15:$D$19,4,0)," ")</f>
        <v>El evento podrá ocurrir en algún momento</v>
      </c>
      <c r="I10" s="53" t="str">
        <f>IFERROR(VLOOKUP(G10,Tablas!$A$15:$C$19,3,0)," ")</f>
        <v>Posible</v>
      </c>
      <c r="J10" s="60" t="str">
        <f>IFERROR(VLOOKUP(G10,Tablas!$A$15:$B$19,2,0)," ")</f>
        <v>Posible</v>
      </c>
      <c r="K10" s="60" t="s">
        <v>46</v>
      </c>
      <c r="L10" s="60"/>
      <c r="M10" s="60" t="s">
        <v>46</v>
      </c>
      <c r="N10" s="60" t="s">
        <v>46</v>
      </c>
      <c r="O10" s="60" t="s">
        <v>46</v>
      </c>
      <c r="P10" s="60" t="s">
        <v>46</v>
      </c>
      <c r="Q10" s="60"/>
      <c r="R10" s="60" t="s">
        <v>46</v>
      </c>
      <c r="S10" s="60"/>
      <c r="T10" s="60"/>
      <c r="U10" s="60" t="s">
        <v>46</v>
      </c>
      <c r="V10" s="60" t="s">
        <v>46</v>
      </c>
      <c r="W10" s="60"/>
      <c r="X10" s="60" t="s">
        <v>46</v>
      </c>
      <c r="Y10" s="60" t="s">
        <v>46</v>
      </c>
      <c r="Z10" s="60"/>
      <c r="AA10" s="60" t="s">
        <v>46</v>
      </c>
      <c r="AB10" s="60"/>
      <c r="AC10" s="60"/>
      <c r="AD10" s="61">
        <f t="shared" si="0"/>
        <v>11</v>
      </c>
      <c r="AE10" s="53" t="str">
        <f t="shared" si="1"/>
        <v>Mayor</v>
      </c>
      <c r="AF10" s="60" t="str">
        <f t="shared" si="2"/>
        <v>PosibleMayor</v>
      </c>
      <c r="AG10" s="53" t="str">
        <f>IFERROR(VLOOKUP(AF10,Tablas!$C$159:$D$173,2,0)," ")</f>
        <v>Extremo</v>
      </c>
      <c r="AH10" s="49" t="s">
        <v>378</v>
      </c>
      <c r="AI10" s="49" t="s">
        <v>379</v>
      </c>
      <c r="AJ10" s="49" t="s">
        <v>251</v>
      </c>
      <c r="AK10" s="49">
        <f>IFERROR(VLOOKUP(AJ10,Tablas!$B$115:$C$116,2,0)," ")</f>
        <v>15</v>
      </c>
      <c r="AL10" s="49" t="s">
        <v>253</v>
      </c>
      <c r="AM10" s="49">
        <f>IFERROR(VLOOKUP(AL10,Tablas!$B$118:$C$119,2,0)," ")</f>
        <v>15</v>
      </c>
      <c r="AN10" s="49" t="s">
        <v>255</v>
      </c>
      <c r="AO10" s="49">
        <f>IFERROR(VLOOKUP(AN10,Tablas!$B$121:$C$122,2,0)," ")</f>
        <v>15</v>
      </c>
      <c r="AP10" s="72" t="s">
        <v>257</v>
      </c>
      <c r="AQ10" s="49">
        <f>IFERROR(VLOOKUP(AP10,Tablas!$B$124:$C$126,2,0)," ")</f>
        <v>15</v>
      </c>
      <c r="AR10" s="49" t="s">
        <v>261</v>
      </c>
      <c r="AS10" s="49">
        <f>IFERROR(VLOOKUP(AR10,Tablas!$B$128:$C$129,2,0)," ")</f>
        <v>0</v>
      </c>
      <c r="AT10" s="49" t="s">
        <v>262</v>
      </c>
      <c r="AU10" s="49">
        <f>IFERROR(VLOOKUP(AT10,Tablas!$B$131:$C$132,2,0)," ")</f>
        <v>15</v>
      </c>
      <c r="AV10" s="49" t="s">
        <v>264</v>
      </c>
      <c r="AW10" s="49">
        <f>IFERROR(VLOOKUP(AV10,Tablas!$B$134:$C$136,2,0)," ")</f>
        <v>15</v>
      </c>
      <c r="AX10" s="49">
        <f>IFERROR(+AK10+AM10+AO10+AQ10+AS10+AU10+AW10,0)</f>
        <v>90</v>
      </c>
      <c r="AY10" s="53" t="str">
        <f>IF(AX10=0," ",IF(AX10&lt;85,"Débil",IF(AX10&lt;95,"Moderado",IF(AX10&gt;96,"Fuerte"))))</f>
        <v>Moderado</v>
      </c>
      <c r="AZ10" s="49" t="s">
        <v>272</v>
      </c>
      <c r="BA10" s="53" t="str">
        <f>IFERROR(VLOOKUP(AZ10,Tablas!$A$141:$B$143,2,0)," ")</f>
        <v>Moderado</v>
      </c>
      <c r="BB10" s="53" t="str">
        <f>CONCATENATE(AY10,BA10)</f>
        <v>ModeradoModerado</v>
      </c>
      <c r="BC10" s="53" t="str">
        <f>IFERROR(VLOOKUP(BB10,Tablas!$C$147:$D$155,2,0)," ")</f>
        <v>Moderado</v>
      </c>
      <c r="BD10" s="53" t="str">
        <f>IFERROR(VLOOKUP(BC10,Tablas!$D$147:$E$155,2,0)," ")</f>
        <v>Sí</v>
      </c>
      <c r="BE10" s="107" t="s">
        <v>380</v>
      </c>
      <c r="BF10" s="53">
        <f>+AX10</f>
        <v>90</v>
      </c>
      <c r="BG10" s="53" t="str">
        <f>IF(BF10=0," ",IF(BF10&lt;50,"Débil",IF(BF10&lt;99,"Moderado",IF(BF10&gt;100,"Fuerte"))))</f>
        <v>Moderado</v>
      </c>
      <c r="BH10" s="53" t="str">
        <f>CONCATENATE(I10,BG10)</f>
        <v>PosibleModerado</v>
      </c>
      <c r="BI10" s="53" t="str">
        <f>IFERROR(VLOOKUP(BH10,Tablas!$H$186:$I$200,2,0)," ")</f>
        <v>Improbable</v>
      </c>
      <c r="BJ10" s="53" t="str">
        <f>CONCATENATE(BI10,AE10)</f>
        <v>ImprobableMayor</v>
      </c>
      <c r="BK10" s="53" t="str">
        <f>IFERROR(VLOOKUP(BJ10,Tablas!$C$159:$D$173,2,0)," ")</f>
        <v>Moderado</v>
      </c>
      <c r="BL10" s="107" t="s">
        <v>53</v>
      </c>
      <c r="BM10" s="49" t="s">
        <v>381</v>
      </c>
      <c r="BN10" s="49" t="s">
        <v>304</v>
      </c>
      <c r="BO10" s="49" t="s">
        <v>346</v>
      </c>
      <c r="BP10" s="49" t="s">
        <v>347</v>
      </c>
      <c r="BQ10" s="49" t="s">
        <v>382</v>
      </c>
      <c r="BR10" s="49" t="s">
        <v>348</v>
      </c>
      <c r="BS10" s="74" t="s">
        <v>383</v>
      </c>
      <c r="BT10" s="75" t="s">
        <v>384</v>
      </c>
    </row>
    <row r="11" spans="1:73" ht="202.15" customHeight="1">
      <c r="A11" s="151" t="s">
        <v>58</v>
      </c>
      <c r="B11" s="153" t="s">
        <v>59</v>
      </c>
      <c r="C11" s="153" t="s">
        <v>60</v>
      </c>
      <c r="D11" s="101">
        <v>3</v>
      </c>
      <c r="E11" s="84" t="s">
        <v>355</v>
      </c>
      <c r="F11" s="94" t="s">
        <v>62</v>
      </c>
      <c r="G11" s="94" t="s">
        <v>235</v>
      </c>
      <c r="H11" s="94" t="str">
        <f>IFERROR(VLOOKUP(G11,Tablas!$A$15:$D$19,4,0)," ")</f>
        <v>El evento puede ocurrir en algún momento</v>
      </c>
      <c r="I11" s="101" t="str">
        <f>IFERROR(VLOOKUP(G11,Tablas!$A$15:$C$19,3,0)," ")</f>
        <v>Improbable</v>
      </c>
      <c r="J11" s="109" t="str">
        <f>IFERROR(VLOOKUP(G11,Tablas!$A$15:$B$19,2,0)," ")</f>
        <v>Improbable</v>
      </c>
      <c r="K11" s="109" t="s">
        <v>46</v>
      </c>
      <c r="L11" s="109" t="s">
        <v>46</v>
      </c>
      <c r="M11" s="101" t="s">
        <v>46</v>
      </c>
      <c r="N11" s="101" t="s">
        <v>46</v>
      </c>
      <c r="O11" s="109"/>
      <c r="P11" s="83" t="s">
        <v>46</v>
      </c>
      <c r="Q11" s="109" t="s">
        <v>46</v>
      </c>
      <c r="R11" s="101" t="s">
        <v>46</v>
      </c>
      <c r="S11" s="101"/>
      <c r="T11" s="101"/>
      <c r="U11" s="101" t="s">
        <v>46</v>
      </c>
      <c r="V11" s="109"/>
      <c r="W11" s="101"/>
      <c r="X11" s="109"/>
      <c r="Y11" s="101" t="s">
        <v>46</v>
      </c>
      <c r="Z11" s="101"/>
      <c r="AA11" s="109" t="s">
        <v>46</v>
      </c>
      <c r="AB11" s="109" t="s">
        <v>46</v>
      </c>
      <c r="AC11" s="109"/>
      <c r="AD11" s="110">
        <f t="shared" si="0"/>
        <v>11</v>
      </c>
      <c r="AE11" s="101" t="str">
        <f t="shared" si="1"/>
        <v>Mayor</v>
      </c>
      <c r="AF11" s="109" t="str">
        <f t="shared" si="2"/>
        <v>ImprobableMayor</v>
      </c>
      <c r="AG11" s="101" t="str">
        <f>IFERROR(VLOOKUP(AF11,Tablas!$C$159:$D$173,2,0)," ")</f>
        <v>Moderado</v>
      </c>
      <c r="AH11" s="84" t="s">
        <v>385</v>
      </c>
      <c r="AI11" s="84" t="s">
        <v>305</v>
      </c>
      <c r="AJ11" s="59" t="s">
        <v>251</v>
      </c>
      <c r="AK11" s="59">
        <v>15</v>
      </c>
      <c r="AL11" s="59" t="s">
        <v>253</v>
      </c>
      <c r="AM11" s="59">
        <v>15</v>
      </c>
      <c r="AN11" s="59" t="s">
        <v>255</v>
      </c>
      <c r="AO11" s="59">
        <v>15</v>
      </c>
      <c r="AP11" s="59" t="s">
        <v>257</v>
      </c>
      <c r="AQ11" s="59">
        <v>15</v>
      </c>
      <c r="AR11" s="59" t="s">
        <v>260</v>
      </c>
      <c r="AS11" s="59">
        <v>15</v>
      </c>
      <c r="AT11" s="59" t="s">
        <v>262</v>
      </c>
      <c r="AU11" s="59">
        <v>15</v>
      </c>
      <c r="AV11" s="59" t="s">
        <v>264</v>
      </c>
      <c r="AW11" s="94">
        <f>IFERROR(VLOOKUP(AV11,Tablas!$B$134:$C$136,2,0)," ")</f>
        <v>15</v>
      </c>
      <c r="AX11" s="94">
        <f t="shared" ref="AX11:AX26" si="3">IFERROR(+AK11+AM11+AO11+AQ11+AS11+AU11+AW11,0)</f>
        <v>105</v>
      </c>
      <c r="AY11" s="101" t="str">
        <f t="shared" ref="AY11:AY26" si="4">IF(AX11=0," ",IF(AX11&lt;85,"Débil",IF(AX11&lt;95,"Moderado",IF(AX11&gt;96,"Fuerte"))))</f>
        <v>Fuerte</v>
      </c>
      <c r="AZ11" s="94" t="s">
        <v>274</v>
      </c>
      <c r="BA11" s="101" t="str">
        <f>IFERROR(VLOOKUP(AZ11,Tablas!$A$141:$B$143,2,0)," ")</f>
        <v>Fuerte</v>
      </c>
      <c r="BB11" s="101" t="str">
        <f t="shared" ref="BB11:BB12" si="5">CONCATENATE(AY11,BA11)</f>
        <v>FuerteFuerte</v>
      </c>
      <c r="BC11" s="101" t="str">
        <f>IFERROR(VLOOKUP(BB11,Tablas!$C$147:$D$155,2,0)," ")</f>
        <v>Fuerte</v>
      </c>
      <c r="BD11" s="101" t="str">
        <f>IFERROR(VLOOKUP(BC11,Tablas!$D$147:$E$155,2,0)," ")</f>
        <v xml:space="preserve">No </v>
      </c>
      <c r="BE11" s="101"/>
      <c r="BF11" s="101">
        <f t="shared" ref="BF11:BF12" si="6">+AX11</f>
        <v>105</v>
      </c>
      <c r="BG11" s="101" t="str">
        <f t="shared" ref="BG11:BG12" si="7">IF(BF11=0," ",IF(BF11&lt;50,"Débil",IF(BF11&lt;99,"Moderado",IF(BF11&gt;100,"Fuerte"))))</f>
        <v>Fuerte</v>
      </c>
      <c r="BH11" s="101" t="str">
        <f t="shared" ref="BH11:BH12" si="8">CONCATENATE(I11,BG11)</f>
        <v>ImprobableFuerte</v>
      </c>
      <c r="BI11" s="101" t="str">
        <f>IFERROR(VLOOKUP(BH11,Tablas!$H$186:$I$200,2,0)," ")</f>
        <v>Rara vez</v>
      </c>
      <c r="BJ11" s="101" t="str">
        <f t="shared" ref="BJ11:BJ12" si="9">CONCATENATE(BI11,AE11)</f>
        <v>Rara vezMayor</v>
      </c>
      <c r="BK11" s="101" t="str">
        <f>IFERROR(VLOOKUP(BJ11,Tablas!$C$159:$D$173,2,0)," ")</f>
        <v>Moderado</v>
      </c>
      <c r="BL11" s="179" t="s">
        <v>53</v>
      </c>
      <c r="BM11" s="59" t="s">
        <v>386</v>
      </c>
      <c r="BN11" s="59" t="s">
        <v>307</v>
      </c>
      <c r="BO11" s="85">
        <v>44849</v>
      </c>
      <c r="BP11" s="85">
        <v>44926</v>
      </c>
      <c r="BQ11" s="59"/>
      <c r="BR11" s="59" t="s">
        <v>303</v>
      </c>
      <c r="BS11" s="94" t="s">
        <v>387</v>
      </c>
      <c r="BT11" s="262" t="s">
        <v>388</v>
      </c>
    </row>
    <row r="12" spans="1:73" ht="154.15" customHeight="1" thickBot="1">
      <c r="A12" s="152"/>
      <c r="B12" s="154"/>
      <c r="C12" s="154"/>
      <c r="D12" s="53">
        <v>4</v>
      </c>
      <c r="E12" s="92" t="s">
        <v>61</v>
      </c>
      <c r="F12" s="49" t="s">
        <v>62</v>
      </c>
      <c r="G12" s="49" t="s">
        <v>235</v>
      </c>
      <c r="H12" s="49" t="str">
        <f>IFERROR(VLOOKUP(G12,Tablas!$A$15:$D$19,4,0)," ")</f>
        <v>El evento puede ocurrir en algún momento</v>
      </c>
      <c r="I12" s="53" t="str">
        <f>IFERROR(VLOOKUP(G12,Tablas!$A$15:$C$19,3,0)," ")</f>
        <v>Improbable</v>
      </c>
      <c r="J12" s="60" t="str">
        <f>IFERROR(VLOOKUP(G12,Tablas!$A$15:$B$19,2,0)," ")</f>
        <v>Improbable</v>
      </c>
      <c r="K12" s="53" t="s">
        <v>46</v>
      </c>
      <c r="L12" s="60"/>
      <c r="M12" s="60" t="s">
        <v>46</v>
      </c>
      <c r="N12" s="60"/>
      <c r="O12" s="60" t="s">
        <v>46</v>
      </c>
      <c r="P12" s="60"/>
      <c r="Q12" s="53" t="s">
        <v>46</v>
      </c>
      <c r="R12" s="60"/>
      <c r="S12" s="53"/>
      <c r="T12" s="53" t="s">
        <v>46</v>
      </c>
      <c r="U12" s="53" t="s">
        <v>46</v>
      </c>
      <c r="V12" s="53" t="s">
        <v>46</v>
      </c>
      <c r="W12" s="53" t="s">
        <v>46</v>
      </c>
      <c r="X12" s="53" t="s">
        <v>46</v>
      </c>
      <c r="Y12" s="53" t="s">
        <v>46</v>
      </c>
      <c r="Z12" s="53"/>
      <c r="AA12" s="60" t="s">
        <v>46</v>
      </c>
      <c r="AB12" s="60"/>
      <c r="AC12" s="60"/>
      <c r="AD12" s="61">
        <f t="shared" si="0"/>
        <v>11</v>
      </c>
      <c r="AE12" s="53" t="str">
        <f t="shared" si="1"/>
        <v>Mayor</v>
      </c>
      <c r="AF12" s="60" t="str">
        <f t="shared" si="2"/>
        <v>ImprobableMayor</v>
      </c>
      <c r="AG12" s="53" t="str">
        <f>IFERROR(VLOOKUP(AF12,Tablas!$C$159:$D$173,2,0)," ")</f>
        <v>Moderado</v>
      </c>
      <c r="AH12" s="92" t="s">
        <v>306</v>
      </c>
      <c r="AI12" s="92" t="s">
        <v>389</v>
      </c>
      <c r="AJ12" s="92" t="s">
        <v>251</v>
      </c>
      <c r="AK12" s="62">
        <v>15</v>
      </c>
      <c r="AL12" s="62" t="s">
        <v>253</v>
      </c>
      <c r="AM12" s="62">
        <v>15</v>
      </c>
      <c r="AN12" s="62" t="s">
        <v>256</v>
      </c>
      <c r="AO12" s="62">
        <v>0</v>
      </c>
      <c r="AP12" s="62" t="s">
        <v>259</v>
      </c>
      <c r="AQ12" s="62">
        <v>0</v>
      </c>
      <c r="AR12" s="62" t="s">
        <v>261</v>
      </c>
      <c r="AS12" s="62">
        <v>0</v>
      </c>
      <c r="AT12" s="62" t="s">
        <v>262</v>
      </c>
      <c r="AU12" s="62">
        <v>15</v>
      </c>
      <c r="AV12" s="62" t="s">
        <v>264</v>
      </c>
      <c r="AW12" s="49">
        <f>IFERROR(VLOOKUP(AV12,Tablas!$B$134:$C$136,2,0)," ")</f>
        <v>15</v>
      </c>
      <c r="AX12" s="49">
        <f t="shared" si="3"/>
        <v>60</v>
      </c>
      <c r="AY12" s="53" t="str">
        <f t="shared" si="4"/>
        <v>Débil</v>
      </c>
      <c r="AZ12" s="49" t="s">
        <v>272</v>
      </c>
      <c r="BA12" s="53" t="str">
        <f>IFERROR(VLOOKUP(AZ12,Tablas!$A$141:$B$143,2,0)," ")</f>
        <v>Moderado</v>
      </c>
      <c r="BB12" s="53" t="str">
        <f t="shared" si="5"/>
        <v>DébilModerado</v>
      </c>
      <c r="BC12" s="53" t="str">
        <f>IFERROR(VLOOKUP(BB12,Tablas!$C$147:$D$155,2,0)," ")</f>
        <v>Débil</v>
      </c>
      <c r="BD12" s="53" t="str">
        <f>IFERROR(VLOOKUP(BC12,Tablas!$D$147:$E$155,2,0)," ")</f>
        <v>Sí</v>
      </c>
      <c r="BE12" s="53"/>
      <c r="BF12" s="53">
        <f t="shared" si="6"/>
        <v>60</v>
      </c>
      <c r="BG12" s="53" t="str">
        <f t="shared" si="7"/>
        <v>Moderado</v>
      </c>
      <c r="BH12" s="53" t="str">
        <f t="shared" si="8"/>
        <v>ImprobableModerado</v>
      </c>
      <c r="BI12" s="53" t="str">
        <f>IFERROR(VLOOKUP(BH12,Tablas!$H$186:$I$200,2,0)," ")</f>
        <v>Rara vez</v>
      </c>
      <c r="BJ12" s="53" t="str">
        <f t="shared" si="9"/>
        <v>Rara vezMayor</v>
      </c>
      <c r="BK12" s="53" t="str">
        <f>IFERROR(VLOOKUP(BJ12,Tablas!$C$159:$D$173,2,0)," ")</f>
        <v>Moderado</v>
      </c>
      <c r="BL12" s="186"/>
      <c r="BM12" s="62" t="s">
        <v>308</v>
      </c>
      <c r="BN12" s="62" t="s">
        <v>309</v>
      </c>
      <c r="BO12" s="73">
        <v>44743</v>
      </c>
      <c r="BP12" s="73">
        <v>44926</v>
      </c>
      <c r="BQ12" s="62"/>
      <c r="BR12" s="62" t="s">
        <v>303</v>
      </c>
      <c r="BS12" s="49" t="s">
        <v>310</v>
      </c>
      <c r="BT12" s="263"/>
    </row>
    <row r="13" spans="1:73" ht="163.5" customHeight="1">
      <c r="A13" s="151" t="s">
        <v>64</v>
      </c>
      <c r="B13" s="155" t="s">
        <v>65</v>
      </c>
      <c r="C13" s="153" t="s">
        <v>66</v>
      </c>
      <c r="D13" s="76">
        <v>5</v>
      </c>
      <c r="E13" s="121" t="s">
        <v>350</v>
      </c>
      <c r="F13" s="121" t="s">
        <v>62</v>
      </c>
      <c r="G13" s="121" t="s">
        <v>236</v>
      </c>
      <c r="H13" s="121" t="str">
        <f>IFERROR(VLOOKUP(G13,[1]Tablas!$A$15:$D$19,4,0)," ")</f>
        <v>El evento podrá ocurrir en algún momento</v>
      </c>
      <c r="I13" s="88" t="s">
        <v>231</v>
      </c>
      <c r="J13" s="59" t="s">
        <v>231</v>
      </c>
      <c r="K13" s="59" t="s">
        <v>47</v>
      </c>
      <c r="L13" s="59" t="s">
        <v>47</v>
      </c>
      <c r="M13" s="59"/>
      <c r="N13" s="59"/>
      <c r="O13" s="59"/>
      <c r="P13" s="59" t="s">
        <v>47</v>
      </c>
      <c r="Q13" s="59" t="s">
        <v>47</v>
      </c>
      <c r="R13" s="59"/>
      <c r="S13" s="59"/>
      <c r="T13" s="59" t="s">
        <v>47</v>
      </c>
      <c r="U13" s="59" t="s">
        <v>47</v>
      </c>
      <c r="V13" s="59" t="s">
        <v>47</v>
      </c>
      <c r="W13" s="59" t="s">
        <v>47</v>
      </c>
      <c r="X13" s="59" t="s">
        <v>47</v>
      </c>
      <c r="Y13" s="59"/>
      <c r="Z13" s="59"/>
      <c r="AA13" s="59"/>
      <c r="AB13" s="59"/>
      <c r="AC13" s="59"/>
      <c r="AD13" s="59">
        <v>9</v>
      </c>
      <c r="AE13" s="89" t="s">
        <v>210</v>
      </c>
      <c r="AF13" s="59" t="s">
        <v>390</v>
      </c>
      <c r="AG13" s="90" t="s">
        <v>218</v>
      </c>
      <c r="AH13" s="122" t="s">
        <v>329</v>
      </c>
      <c r="AI13" s="121" t="s">
        <v>67</v>
      </c>
      <c r="AJ13" s="59" t="s">
        <v>251</v>
      </c>
      <c r="AK13" s="59">
        <v>15</v>
      </c>
      <c r="AL13" s="59" t="s">
        <v>253</v>
      </c>
      <c r="AM13" s="59">
        <v>15</v>
      </c>
      <c r="AN13" s="59" t="s">
        <v>255</v>
      </c>
      <c r="AO13" s="59">
        <v>15</v>
      </c>
      <c r="AP13" s="59" t="s">
        <v>258</v>
      </c>
      <c r="AQ13" s="59">
        <v>10</v>
      </c>
      <c r="AR13" s="59" t="s">
        <v>260</v>
      </c>
      <c r="AS13" s="59">
        <v>15</v>
      </c>
      <c r="AT13" s="59" t="s">
        <v>262</v>
      </c>
      <c r="AU13" s="59">
        <v>15</v>
      </c>
      <c r="AV13" s="59" t="s">
        <v>264</v>
      </c>
      <c r="AW13" s="59">
        <v>15</v>
      </c>
      <c r="AX13" s="59">
        <v>100</v>
      </c>
      <c r="AY13" s="70" t="s">
        <v>275</v>
      </c>
      <c r="AZ13" s="59" t="s">
        <v>274</v>
      </c>
      <c r="BA13" s="70" t="s">
        <v>275</v>
      </c>
      <c r="BB13" s="70" t="s">
        <v>371</v>
      </c>
      <c r="BC13" s="70" t="s">
        <v>275</v>
      </c>
      <c r="BD13" s="59" t="s">
        <v>300</v>
      </c>
      <c r="BE13" s="59"/>
      <c r="BF13" s="59">
        <v>100</v>
      </c>
      <c r="BG13" s="59" t="b">
        <v>0</v>
      </c>
      <c r="BH13" s="59" t="s">
        <v>391</v>
      </c>
      <c r="BI13" s="59"/>
      <c r="BJ13" s="59" t="s">
        <v>210</v>
      </c>
      <c r="BK13" s="59"/>
      <c r="BL13" s="106" t="s">
        <v>53</v>
      </c>
      <c r="BM13" s="121" t="s">
        <v>351</v>
      </c>
      <c r="BN13" s="121" t="s">
        <v>332</v>
      </c>
      <c r="BO13" s="123">
        <v>44682</v>
      </c>
      <c r="BP13" s="123">
        <v>44804</v>
      </c>
      <c r="BQ13" s="121" t="s">
        <v>352</v>
      </c>
      <c r="BR13" s="124" t="s">
        <v>353</v>
      </c>
      <c r="BS13" s="140" t="s">
        <v>392</v>
      </c>
      <c r="BT13" s="142" t="s">
        <v>393</v>
      </c>
    </row>
    <row r="14" spans="1:73" ht="189" customHeight="1" thickBot="1">
      <c r="A14" s="152"/>
      <c r="B14" s="154"/>
      <c r="C14" s="154"/>
      <c r="D14" s="53">
        <v>6</v>
      </c>
      <c r="E14" s="125" t="s">
        <v>68</v>
      </c>
      <c r="F14" s="125" t="s">
        <v>62</v>
      </c>
      <c r="G14" s="125" t="s">
        <v>236</v>
      </c>
      <c r="H14" s="125" t="str">
        <f>IFERROR(VLOOKUP(G14,[1]Tablas!$A$15:$D$19,4,0)," ")</f>
        <v>El evento podrá ocurrir en algún momento</v>
      </c>
      <c r="I14" s="77" t="s">
        <v>231</v>
      </c>
      <c r="J14" s="62" t="s">
        <v>231</v>
      </c>
      <c r="K14" s="62" t="s">
        <v>47</v>
      </c>
      <c r="L14" s="62" t="s">
        <v>47</v>
      </c>
      <c r="M14" s="62" t="s">
        <v>47</v>
      </c>
      <c r="N14" s="62" t="s">
        <v>47</v>
      </c>
      <c r="O14" s="62" t="s">
        <v>47</v>
      </c>
      <c r="P14" s="62" t="s">
        <v>47</v>
      </c>
      <c r="Q14" s="62" t="s">
        <v>47</v>
      </c>
      <c r="R14" s="62"/>
      <c r="S14" s="62" t="s">
        <v>47</v>
      </c>
      <c r="T14" s="62" t="s">
        <v>47</v>
      </c>
      <c r="U14" s="62" t="s">
        <v>47</v>
      </c>
      <c r="V14" s="62" t="s">
        <v>47</v>
      </c>
      <c r="W14" s="62" t="s">
        <v>47</v>
      </c>
      <c r="X14" s="62" t="s">
        <v>47</v>
      </c>
      <c r="Y14" s="62" t="s">
        <v>47</v>
      </c>
      <c r="Z14" s="62"/>
      <c r="AA14" s="62" t="s">
        <v>47</v>
      </c>
      <c r="AB14" s="62"/>
      <c r="AC14" s="62"/>
      <c r="AD14" s="62">
        <v>15</v>
      </c>
      <c r="AE14" s="79" t="s">
        <v>211</v>
      </c>
      <c r="AF14" s="62" t="s">
        <v>394</v>
      </c>
      <c r="AG14" s="79" t="s">
        <v>218</v>
      </c>
      <c r="AH14" s="126" t="s">
        <v>330</v>
      </c>
      <c r="AI14" s="125" t="s">
        <v>69</v>
      </c>
      <c r="AJ14" s="62" t="s">
        <v>251</v>
      </c>
      <c r="AK14" s="62">
        <v>15</v>
      </c>
      <c r="AL14" s="62" t="s">
        <v>253</v>
      </c>
      <c r="AM14" s="62">
        <v>15</v>
      </c>
      <c r="AN14" s="62" t="s">
        <v>256</v>
      </c>
      <c r="AO14" s="62">
        <v>0</v>
      </c>
      <c r="AP14" s="62" t="s">
        <v>259</v>
      </c>
      <c r="AQ14" s="62">
        <v>0</v>
      </c>
      <c r="AR14" s="62" t="s">
        <v>260</v>
      </c>
      <c r="AS14" s="62">
        <v>15</v>
      </c>
      <c r="AT14" s="62" t="s">
        <v>262</v>
      </c>
      <c r="AU14" s="62">
        <v>15</v>
      </c>
      <c r="AV14" s="62" t="s">
        <v>264</v>
      </c>
      <c r="AW14" s="62">
        <v>15</v>
      </c>
      <c r="AX14" s="62">
        <v>75</v>
      </c>
      <c r="AY14" s="79" t="s">
        <v>276</v>
      </c>
      <c r="AZ14" s="62" t="s">
        <v>274</v>
      </c>
      <c r="BA14" s="80" t="s">
        <v>275</v>
      </c>
      <c r="BB14" s="79" t="s">
        <v>374</v>
      </c>
      <c r="BC14" s="79" t="s">
        <v>276</v>
      </c>
      <c r="BD14" s="62" t="s">
        <v>279</v>
      </c>
      <c r="BE14" s="62" t="s">
        <v>331</v>
      </c>
      <c r="BF14" s="62">
        <v>75</v>
      </c>
      <c r="BG14" s="78" t="s">
        <v>209</v>
      </c>
      <c r="BH14" s="78" t="s">
        <v>395</v>
      </c>
      <c r="BI14" s="82" t="s">
        <v>230</v>
      </c>
      <c r="BJ14" s="82" t="s">
        <v>396</v>
      </c>
      <c r="BK14" s="79" t="s">
        <v>218</v>
      </c>
      <c r="BL14" s="107" t="s">
        <v>53</v>
      </c>
      <c r="BM14" s="127" t="s">
        <v>397</v>
      </c>
      <c r="BN14" s="125" t="s">
        <v>354</v>
      </c>
      <c r="BO14" s="128">
        <v>44866</v>
      </c>
      <c r="BP14" s="128">
        <v>44866</v>
      </c>
      <c r="BQ14" s="129"/>
      <c r="BR14" s="129"/>
      <c r="BS14" s="141"/>
      <c r="BT14" s="143"/>
    </row>
    <row r="15" spans="1:73" ht="89.45" customHeight="1">
      <c r="A15" s="156" t="s">
        <v>70</v>
      </c>
      <c r="B15" s="162" t="s">
        <v>71</v>
      </c>
      <c r="C15" s="162" t="s">
        <v>72</v>
      </c>
      <c r="D15" s="173">
        <v>7</v>
      </c>
      <c r="E15" s="153" t="s">
        <v>398</v>
      </c>
      <c r="F15" s="177" t="s">
        <v>62</v>
      </c>
      <c r="G15" s="178" t="s">
        <v>236</v>
      </c>
      <c r="H15" s="178" t="str">
        <f>IFERROR(VLOOKUP(G15,[2]Tablas!$A$15:$D$19,4,0)," ")</f>
        <v>El evento podrá ocurrir en algún momento</v>
      </c>
      <c r="I15" s="175" t="str">
        <f>IFERROR(VLOOKUP(G15,[2]Tablas!$A$15:$C$19,3,0)," ")</f>
        <v>Posible</v>
      </c>
      <c r="J15" s="176" t="str">
        <f>IFERROR(VLOOKUP(G15,[2]Tablas!$A$15:$B$19,2,0)," ")</f>
        <v>Posible</v>
      </c>
      <c r="K15" s="176" t="s">
        <v>46</v>
      </c>
      <c r="L15" s="176" t="s">
        <v>46</v>
      </c>
      <c r="M15" s="176" t="s">
        <v>46</v>
      </c>
      <c r="N15" s="176" t="s">
        <v>46</v>
      </c>
      <c r="O15" s="176" t="s">
        <v>46</v>
      </c>
      <c r="P15" s="176" t="s">
        <v>46</v>
      </c>
      <c r="Q15" s="176" t="s">
        <v>46</v>
      </c>
      <c r="R15" s="176"/>
      <c r="S15" s="176"/>
      <c r="T15" s="176" t="s">
        <v>46</v>
      </c>
      <c r="U15" s="176" t="s">
        <v>46</v>
      </c>
      <c r="V15" s="176" t="s">
        <v>46</v>
      </c>
      <c r="W15" s="176" t="s">
        <v>46</v>
      </c>
      <c r="X15" s="176" t="s">
        <v>46</v>
      </c>
      <c r="Y15" s="176" t="s">
        <v>46</v>
      </c>
      <c r="Z15" s="176"/>
      <c r="AA15" s="176" t="s">
        <v>46</v>
      </c>
      <c r="AB15" s="176" t="s">
        <v>46</v>
      </c>
      <c r="AC15" s="176"/>
      <c r="AD15" s="215">
        <f>COUNTIF(K15:AC15,"X")</f>
        <v>15</v>
      </c>
      <c r="AE15" s="216" t="str">
        <f>IF(AD15=0," ",IF(AD15&lt;6,"Moderado",IF(AD15&lt;12,"Mayor",IF(AD15&lt;20,"Catastrófico"))))</f>
        <v>Catastrófico</v>
      </c>
      <c r="AF15" s="218" t="str">
        <f>CONCATENATE(I15,AE15)</f>
        <v>PosibleCatastrófico</v>
      </c>
      <c r="AG15" s="175" t="str">
        <f>IFERROR(VLOOKUP(AF15,[2]Tablas!$C$159:$D$173,2,0)," ")</f>
        <v>Extremo</v>
      </c>
      <c r="AH15" s="102" t="s">
        <v>399</v>
      </c>
      <c r="AI15" s="102" t="s">
        <v>74</v>
      </c>
      <c r="AJ15" s="102" t="s">
        <v>251</v>
      </c>
      <c r="AK15" s="102">
        <f>IFERROR(VLOOKUP(AJ15,[3]Tablas!$B$115:$C$116,2,0)," ")</f>
        <v>15</v>
      </c>
      <c r="AL15" s="102" t="s">
        <v>253</v>
      </c>
      <c r="AM15" s="102">
        <f>IFERROR(VLOOKUP(AL15,[3]Tablas!$B$118:$C$119,2,0)," ")</f>
        <v>15</v>
      </c>
      <c r="AN15" s="102" t="s">
        <v>255</v>
      </c>
      <c r="AO15" s="102">
        <f>IFERROR(VLOOKUP(AN15,[3]Tablas!$B$121:$C$122,2,0)," ")</f>
        <v>15</v>
      </c>
      <c r="AP15" s="103" t="s">
        <v>257</v>
      </c>
      <c r="AQ15" s="102">
        <f>IFERROR(VLOOKUP(AP15,[3]Tablas!$B$124:$C$126,2,0)," ")</f>
        <v>15</v>
      </c>
      <c r="AR15" s="102" t="s">
        <v>260</v>
      </c>
      <c r="AS15" s="102">
        <f>IFERROR(VLOOKUP(AR15,[3]Tablas!$B$128:$C$129,2,0)," ")</f>
        <v>15</v>
      </c>
      <c r="AT15" s="102" t="s">
        <v>262</v>
      </c>
      <c r="AU15" s="102">
        <f>IFERROR(VLOOKUP(AT15,[3]Tablas!$B$131:$C$132,2,0)," ")</f>
        <v>15</v>
      </c>
      <c r="AV15" s="102" t="s">
        <v>264</v>
      </c>
      <c r="AW15" s="102">
        <f>IFERROR(VLOOKUP(AV15,[3]Tablas!$B$134:$C$136,2,0)," ")</f>
        <v>15</v>
      </c>
      <c r="AX15" s="102">
        <f t="shared" ref="AX15:AX17" si="10">IFERROR(+AK15+AM15+AO15+AQ15+AS15+AU15+AW15,0)</f>
        <v>105</v>
      </c>
      <c r="AY15" s="111" t="str">
        <f t="shared" ref="AY15:AY17" si="11">IF(AX15=0," ",IF(AX15&lt;85,"Débil",IF(AX15&lt;=95,"Moderado",IF(AX15&gt;=96,"Fuerte"))))</f>
        <v>Fuerte</v>
      </c>
      <c r="AZ15" s="102" t="s">
        <v>274</v>
      </c>
      <c r="BA15" s="111" t="str">
        <f>IFERROR(VLOOKUP(AZ15,[3]Tablas!$A$141:$B$143,2,0)," ")</f>
        <v>Fuerte</v>
      </c>
      <c r="BB15" s="111" t="str">
        <f t="shared" ref="BB15:BB17" si="12">CONCATENATE(AY15,BA15)</f>
        <v>FuerteFuerte</v>
      </c>
      <c r="BC15" s="111" t="str">
        <f>IFERROR(VLOOKUP(BB15,[3]Tablas!$C$147:$D$155,2,0)," ")</f>
        <v>Fuerte</v>
      </c>
      <c r="BD15" s="111" t="str">
        <f>IFERROR(VLOOKUP(BC15,[3]Tablas!$D$147:$E$155,2,0)," ")</f>
        <v xml:space="preserve">No </v>
      </c>
      <c r="BE15" s="102" t="s">
        <v>334</v>
      </c>
      <c r="BF15" s="175">
        <f>SUM(AX15:AX17)/3</f>
        <v>103.33333333333333</v>
      </c>
      <c r="BG15" s="175" t="str">
        <f>IF(BF15=0," ",IF(BF15&lt;50,"Débil",IF(BF15&lt;99,"Moderado",IF(BF15&gt;100,"Fuerte"))))</f>
        <v>Fuerte</v>
      </c>
      <c r="BH15" s="175" t="str">
        <f>CONCATENATE(I15,BG15)</f>
        <v>PosibleFuerte</v>
      </c>
      <c r="BI15" s="175" t="str">
        <f>IFERROR(VLOOKUP(BH15,[3]Tablas!$H$186:$I$200,2,0)," ")</f>
        <v>Rara vez</v>
      </c>
      <c r="BJ15" s="175" t="str">
        <f>CONCATENATE(BI15,AE15)</f>
        <v>Rara vezCatastrófico</v>
      </c>
      <c r="BK15" s="175" t="str">
        <f>IFERROR(VLOOKUP(BJ15,[3]Tablas!$C$159:$D$173,2,0)," ")</f>
        <v>Extremo</v>
      </c>
      <c r="BL15" s="178" t="s">
        <v>225</v>
      </c>
      <c r="BM15" s="178" t="s">
        <v>334</v>
      </c>
      <c r="BN15" s="178" t="s">
        <v>333</v>
      </c>
      <c r="BO15" s="197">
        <v>44562</v>
      </c>
      <c r="BP15" s="214">
        <v>44926</v>
      </c>
      <c r="BQ15" s="178" t="s">
        <v>356</v>
      </c>
      <c r="BR15" s="178"/>
      <c r="BS15" s="144" t="s">
        <v>357</v>
      </c>
      <c r="BT15" s="257" t="s">
        <v>341</v>
      </c>
    </row>
    <row r="16" spans="1:73" ht="110.45" customHeight="1">
      <c r="A16" s="157"/>
      <c r="B16" s="163"/>
      <c r="C16" s="165"/>
      <c r="D16" s="174"/>
      <c r="E16" s="174"/>
      <c r="F16" s="159"/>
      <c r="G16" s="167"/>
      <c r="H16" s="167"/>
      <c r="I16" s="169"/>
      <c r="J16" s="171"/>
      <c r="K16" s="171"/>
      <c r="L16" s="171"/>
      <c r="M16" s="171"/>
      <c r="N16" s="171"/>
      <c r="O16" s="171"/>
      <c r="P16" s="171"/>
      <c r="Q16" s="171"/>
      <c r="R16" s="171"/>
      <c r="S16" s="171"/>
      <c r="T16" s="171"/>
      <c r="U16" s="171"/>
      <c r="V16" s="171"/>
      <c r="W16" s="171"/>
      <c r="X16" s="171"/>
      <c r="Y16" s="171"/>
      <c r="Z16" s="171"/>
      <c r="AA16" s="171"/>
      <c r="AB16" s="171"/>
      <c r="AC16" s="171"/>
      <c r="AD16" s="196"/>
      <c r="AE16" s="217"/>
      <c r="AF16" s="219"/>
      <c r="AG16" s="169"/>
      <c r="AH16" s="119" t="s">
        <v>336</v>
      </c>
      <c r="AI16" s="96" t="s">
        <v>75</v>
      </c>
      <c r="AJ16" s="96" t="s">
        <v>251</v>
      </c>
      <c r="AK16" s="96">
        <f>IFERROR(VLOOKUP(AJ16,[3]Tablas!$B$115:$C$116,2,0)," ")</f>
        <v>15</v>
      </c>
      <c r="AL16" s="96" t="s">
        <v>253</v>
      </c>
      <c r="AM16" s="96">
        <f>IFERROR(VLOOKUP(AL16,[3]Tablas!$B$118:$C$119,2,0)," ")</f>
        <v>15</v>
      </c>
      <c r="AN16" s="96" t="s">
        <v>255</v>
      </c>
      <c r="AO16" s="96">
        <f>IFERROR(VLOOKUP(AN16,[3]Tablas!$B$121:$C$122,2,0)," ")</f>
        <v>15</v>
      </c>
      <c r="AP16" s="99" t="s">
        <v>258</v>
      </c>
      <c r="AQ16" s="96">
        <f>IFERROR(VLOOKUP(AP16,[3]Tablas!$B$124:$C$126,2,0)," ")</f>
        <v>10</v>
      </c>
      <c r="AR16" s="96" t="s">
        <v>260</v>
      </c>
      <c r="AS16" s="96">
        <f>IFERROR(VLOOKUP(AR16,[3]Tablas!$B$128:$C$129,2,0)," ")</f>
        <v>15</v>
      </c>
      <c r="AT16" s="96" t="s">
        <v>262</v>
      </c>
      <c r="AU16" s="96">
        <f>IFERROR(VLOOKUP(AT16,[3]Tablas!$B$131:$C$132,2,0)," ")</f>
        <v>15</v>
      </c>
      <c r="AV16" s="96" t="s">
        <v>264</v>
      </c>
      <c r="AW16" s="96">
        <f>IFERROR(VLOOKUP(AV16,[3]Tablas!$B$134:$C$136,2,0)," ")</f>
        <v>15</v>
      </c>
      <c r="AX16" s="96">
        <f t="shared" si="10"/>
        <v>100</v>
      </c>
      <c r="AY16" s="96" t="str">
        <f t="shared" si="11"/>
        <v>Fuerte</v>
      </c>
      <c r="AZ16" s="96" t="s">
        <v>274</v>
      </c>
      <c r="BA16" s="96" t="str">
        <f>IFERROR(VLOOKUP(AZ16,[3]Tablas!$A$141:$B$143,2,0)," ")</f>
        <v>Fuerte</v>
      </c>
      <c r="BB16" s="96" t="str">
        <f t="shared" si="12"/>
        <v>FuerteFuerte</v>
      </c>
      <c r="BC16" s="96" t="str">
        <f>IFERROR(VLOOKUP(BB16,[3]Tablas!$C$147:$D$155,2,0)," ")</f>
        <v>Fuerte</v>
      </c>
      <c r="BD16" s="96" t="str">
        <f>IFERROR(VLOOKUP(BC16,[3]Tablas!$D$147:$E$155,2,0)," ")</f>
        <v xml:space="preserve">No </v>
      </c>
      <c r="BE16" s="96" t="s">
        <v>400</v>
      </c>
      <c r="BF16" s="169"/>
      <c r="BG16" s="169"/>
      <c r="BH16" s="169"/>
      <c r="BI16" s="169"/>
      <c r="BJ16" s="169"/>
      <c r="BK16" s="169"/>
      <c r="BL16" s="167"/>
      <c r="BM16" s="167"/>
      <c r="BN16" s="167"/>
      <c r="BO16" s="167"/>
      <c r="BP16" s="167"/>
      <c r="BQ16" s="167"/>
      <c r="BR16" s="167"/>
      <c r="BS16" s="145"/>
      <c r="BT16" s="258"/>
    </row>
    <row r="17" spans="1:72" ht="92.45" customHeight="1">
      <c r="A17" s="157"/>
      <c r="B17" s="163"/>
      <c r="C17" s="165"/>
      <c r="D17" s="174"/>
      <c r="E17" s="174"/>
      <c r="F17" s="159"/>
      <c r="G17" s="167"/>
      <c r="H17" s="167"/>
      <c r="I17" s="169"/>
      <c r="J17" s="171"/>
      <c r="K17" s="171"/>
      <c r="L17" s="171"/>
      <c r="M17" s="171"/>
      <c r="N17" s="171"/>
      <c r="O17" s="171"/>
      <c r="P17" s="171"/>
      <c r="Q17" s="171"/>
      <c r="R17" s="171"/>
      <c r="S17" s="171"/>
      <c r="T17" s="171"/>
      <c r="U17" s="171"/>
      <c r="V17" s="171"/>
      <c r="W17" s="171"/>
      <c r="X17" s="171"/>
      <c r="Y17" s="171"/>
      <c r="Z17" s="171"/>
      <c r="AA17" s="171"/>
      <c r="AB17" s="171"/>
      <c r="AC17" s="171"/>
      <c r="AD17" s="196"/>
      <c r="AE17" s="196"/>
      <c r="AF17" s="219"/>
      <c r="AG17" s="169"/>
      <c r="AH17" s="86" t="s">
        <v>401</v>
      </c>
      <c r="AI17" s="96" t="s">
        <v>76</v>
      </c>
      <c r="AJ17" s="96" t="s">
        <v>251</v>
      </c>
      <c r="AK17" s="96">
        <f>IFERROR(VLOOKUP(AJ17,[3]Tablas!$B$115:$C$116,2,0)," ")</f>
        <v>15</v>
      </c>
      <c r="AL17" s="96" t="s">
        <v>253</v>
      </c>
      <c r="AM17" s="96">
        <f>IFERROR(VLOOKUP(AL17,[3]Tablas!$B$118:$C$119,2,0)," ")</f>
        <v>15</v>
      </c>
      <c r="AN17" s="96" t="s">
        <v>255</v>
      </c>
      <c r="AO17" s="96">
        <f>IFERROR(VLOOKUP(AN17,[3]Tablas!$B$121:$C$122,2,0)," ")</f>
        <v>15</v>
      </c>
      <c r="AP17" s="99" t="s">
        <v>257</v>
      </c>
      <c r="AQ17" s="96">
        <f>IFERROR(VLOOKUP(AP17,[3]Tablas!$B$124:$C$126,2,0)," ")</f>
        <v>15</v>
      </c>
      <c r="AR17" s="96" t="s">
        <v>260</v>
      </c>
      <c r="AS17" s="96">
        <f>IFERROR(VLOOKUP(AR17,[3]Tablas!$B$128:$C$129,2,0)," ")</f>
        <v>15</v>
      </c>
      <c r="AT17" s="96" t="s">
        <v>262</v>
      </c>
      <c r="AU17" s="96">
        <f>IFERROR(VLOOKUP(AT17,[3]Tablas!$B$131:$C$132,2,0)," ")</f>
        <v>15</v>
      </c>
      <c r="AV17" s="96" t="s">
        <v>264</v>
      </c>
      <c r="AW17" s="96">
        <f>IFERROR(VLOOKUP(AV17,[3]Tablas!$B$134:$C$136,2,0)," ")</f>
        <v>15</v>
      </c>
      <c r="AX17" s="96">
        <f t="shared" si="10"/>
        <v>105</v>
      </c>
      <c r="AY17" s="96" t="str">
        <f t="shared" si="11"/>
        <v>Fuerte</v>
      </c>
      <c r="AZ17" s="96" t="s">
        <v>274</v>
      </c>
      <c r="BA17" s="96" t="str">
        <f>IFERROR(VLOOKUP(AZ17,[3]Tablas!$A$141:$B$143,2,0)," ")</f>
        <v>Fuerte</v>
      </c>
      <c r="BB17" s="96" t="str">
        <f t="shared" si="12"/>
        <v>FuerteFuerte</v>
      </c>
      <c r="BC17" s="96" t="str">
        <f>IFERROR(VLOOKUP(BB17,[3]Tablas!$C$147:$D$155,2,0)," ")</f>
        <v>Fuerte</v>
      </c>
      <c r="BD17" s="96" t="str">
        <f>IFERROR(VLOOKUP(BC17,[3]Tablas!$D$147:$E$155,2,0)," ")</f>
        <v xml:space="preserve">No </v>
      </c>
      <c r="BE17" s="96" t="s">
        <v>402</v>
      </c>
      <c r="BF17" s="169"/>
      <c r="BG17" s="169"/>
      <c r="BH17" s="169"/>
      <c r="BI17" s="169"/>
      <c r="BJ17" s="169"/>
      <c r="BK17" s="169"/>
      <c r="BL17" s="167"/>
      <c r="BM17" s="167"/>
      <c r="BN17" s="167"/>
      <c r="BO17" s="167"/>
      <c r="BP17" s="167"/>
      <c r="BQ17" s="167"/>
      <c r="BR17" s="167"/>
      <c r="BS17" s="145"/>
      <c r="BT17" s="258"/>
    </row>
    <row r="18" spans="1:72" ht="108" customHeight="1">
      <c r="A18" s="157"/>
      <c r="B18" s="163"/>
      <c r="C18" s="165"/>
      <c r="D18" s="161">
        <v>8</v>
      </c>
      <c r="E18" s="159" t="s">
        <v>77</v>
      </c>
      <c r="F18" s="159" t="s">
        <v>62</v>
      </c>
      <c r="G18" s="167" t="s">
        <v>236</v>
      </c>
      <c r="H18" s="167" t="str">
        <f>IFERROR(VLOOKUP(G18,[2]Tablas!$A$15:$D$19,4,0)," ")</f>
        <v>El evento podrá ocurrir en algún momento</v>
      </c>
      <c r="I18" s="169" t="str">
        <f>IFERROR(VLOOKUP(G18,[2]Tablas!$A$15:$C$19,3,0)," ")</f>
        <v>Posible</v>
      </c>
      <c r="J18" s="171" t="str">
        <f>IFERROR(VLOOKUP(G18,[2]Tablas!$A$15:$B$19,2,0)," ")</f>
        <v>Posible</v>
      </c>
      <c r="K18" s="171" t="s">
        <v>47</v>
      </c>
      <c r="L18" s="171" t="s">
        <v>47</v>
      </c>
      <c r="M18" s="171" t="s">
        <v>47</v>
      </c>
      <c r="N18" s="171" t="s">
        <v>47</v>
      </c>
      <c r="O18" s="171" t="s">
        <v>47</v>
      </c>
      <c r="P18" s="171" t="s">
        <v>47</v>
      </c>
      <c r="Q18" s="171" t="s">
        <v>47</v>
      </c>
      <c r="R18" s="171"/>
      <c r="S18" s="171"/>
      <c r="T18" s="171" t="s">
        <v>47</v>
      </c>
      <c r="U18" s="171" t="s">
        <v>47</v>
      </c>
      <c r="V18" s="171" t="s">
        <v>47</v>
      </c>
      <c r="W18" s="171" t="s">
        <v>47</v>
      </c>
      <c r="X18" s="171" t="s">
        <v>47</v>
      </c>
      <c r="Y18" s="171" t="s">
        <v>47</v>
      </c>
      <c r="Z18" s="171"/>
      <c r="AA18" s="171" t="s">
        <v>47</v>
      </c>
      <c r="AB18" s="171" t="s">
        <v>47</v>
      </c>
      <c r="AC18" s="171"/>
      <c r="AD18" s="196">
        <f>COUNTIF(K18:AC19,"X")</f>
        <v>15</v>
      </c>
      <c r="AE18" s="217" t="str">
        <f>IF(AD18=0," ",IF(AD18&lt;6,"Moderado",IF(AD18&lt;12,"Mayor",IF(AD18&lt;20,"Catastrófico"))))</f>
        <v>Catastrófico</v>
      </c>
      <c r="AF18" s="219" t="str">
        <f>CONCATENATE(I18,AE18)</f>
        <v>PosibleCatastrófico</v>
      </c>
      <c r="AG18" s="169" t="str">
        <f>IFERROR(VLOOKUP(AF18,[2]Tablas!$C$159:$D$173,2,0)," ")</f>
        <v>Extremo</v>
      </c>
      <c r="AH18" s="96" t="s">
        <v>337</v>
      </c>
      <c r="AI18" s="96" t="s">
        <v>78</v>
      </c>
      <c r="AJ18" s="96" t="s">
        <v>251</v>
      </c>
      <c r="AK18" s="96">
        <f>IFERROR(VLOOKUP(AJ18,[2]Tablas!$B$115:$C$116,2,0)," ")</f>
        <v>15</v>
      </c>
      <c r="AL18" s="96" t="s">
        <v>253</v>
      </c>
      <c r="AM18" s="96">
        <f>IFERROR(VLOOKUP(AL18,[2]Tablas!$B$118:$C$119,2,0)," ")</f>
        <v>15</v>
      </c>
      <c r="AN18" s="96" t="s">
        <v>255</v>
      </c>
      <c r="AO18" s="96">
        <f>IFERROR(VLOOKUP(AN18,[2]Tablas!$B$121:$C$122,2,0)," ")</f>
        <v>15</v>
      </c>
      <c r="AP18" s="99" t="s">
        <v>258</v>
      </c>
      <c r="AQ18" s="96">
        <f>IFERROR(VLOOKUP(AP18,[2]Tablas!$B$124:$C$126,2,0)," ")</f>
        <v>10</v>
      </c>
      <c r="AR18" s="96" t="s">
        <v>260</v>
      </c>
      <c r="AS18" s="96">
        <f>IFERROR(VLOOKUP(AR18,[2]Tablas!$B$128:$C$129,2,0)," ")</f>
        <v>15</v>
      </c>
      <c r="AT18" s="96" t="s">
        <v>262</v>
      </c>
      <c r="AU18" s="96">
        <f>IFERROR(VLOOKUP(AT18,[2]Tablas!$B$131:$C$132,2,0)," ")</f>
        <v>15</v>
      </c>
      <c r="AV18" s="96" t="s">
        <v>264</v>
      </c>
      <c r="AW18" s="96">
        <f>IFERROR(VLOOKUP(AV18,[2]Tablas!$B$134:$C$136,2,0)," ")</f>
        <v>15</v>
      </c>
      <c r="AX18" s="96">
        <f t="shared" ref="AX18:AX19" si="13">IFERROR(+AK18+AM18+AO18+AQ18+AS18+AU18+AW18,0)</f>
        <v>100</v>
      </c>
      <c r="AY18" s="96" t="str">
        <f t="shared" ref="AY18:AY19" si="14">IF(AX18=0," ",IF(AX18&lt;85,"Débil",IF(AX18&lt;=95,"Moderado",IF(AX18&gt;=96,"Fuerte"))))</f>
        <v>Fuerte</v>
      </c>
      <c r="AZ18" s="96" t="s">
        <v>274</v>
      </c>
      <c r="BA18" s="96" t="str">
        <f>IFERROR(VLOOKUP(AZ18,[2]Tablas!$A$141:$B$143,2,0)," ")</f>
        <v>Fuerte</v>
      </c>
      <c r="BB18" s="96" t="str">
        <f t="shared" ref="BB18:BB19" si="15">CONCATENATE(AY18,BA18)</f>
        <v>FuerteFuerte</v>
      </c>
      <c r="BC18" s="96" t="str">
        <f>IFERROR(VLOOKUP(BB18,[2]Tablas!$C$147:$D$155,2,0)," ")</f>
        <v>Fuerte</v>
      </c>
      <c r="BD18" s="96" t="str">
        <f>IFERROR(VLOOKUP(BC18,[2]Tablas!$D$147:$E$155,2,0)," ")</f>
        <v xml:space="preserve">No </v>
      </c>
      <c r="BE18" s="96" t="s">
        <v>338</v>
      </c>
      <c r="BF18" s="169">
        <f>SUM(AX18:AX19)/2</f>
        <v>102.5</v>
      </c>
      <c r="BG18" s="169" t="str">
        <f>IF(BF18=0," ",IF(BF18&lt;50,"Débil",IF(BF18&lt;99,"Moderado",IF(BF18&gt;100,"Fuerte"))))</f>
        <v>Fuerte</v>
      </c>
      <c r="BH18" s="169" t="str">
        <f>CONCATENATE(I18,BG18)</f>
        <v>PosibleFuerte</v>
      </c>
      <c r="BI18" s="169" t="str">
        <f>IFERROR(VLOOKUP(BH18,[2]Tablas!$H$186:$I$200,2,0)," ")</f>
        <v>Rara vez</v>
      </c>
      <c r="BJ18" s="169" t="str">
        <f>CONCATENATE(BI18,AE18)</f>
        <v>Rara vezCatastrófico</v>
      </c>
      <c r="BK18" s="169" t="str">
        <f>IFERROR(VLOOKUP(BJ18,[2]Tablas!$C$159:$D$173,2,0)," ")</f>
        <v>Extremo</v>
      </c>
      <c r="BL18" s="217" t="s">
        <v>225</v>
      </c>
      <c r="BM18" s="167" t="s">
        <v>338</v>
      </c>
      <c r="BN18" s="167" t="s">
        <v>333</v>
      </c>
      <c r="BO18" s="255">
        <v>44562</v>
      </c>
      <c r="BP18" s="256">
        <v>44926</v>
      </c>
      <c r="BQ18" s="167" t="s">
        <v>356</v>
      </c>
      <c r="BR18" s="167"/>
      <c r="BS18" s="145" t="s">
        <v>335</v>
      </c>
      <c r="BT18" s="266" t="s">
        <v>403</v>
      </c>
    </row>
    <row r="19" spans="1:72" ht="116.45" customHeight="1" thickBot="1">
      <c r="A19" s="158"/>
      <c r="B19" s="164"/>
      <c r="C19" s="166"/>
      <c r="D19" s="154"/>
      <c r="E19" s="160"/>
      <c r="F19" s="160"/>
      <c r="G19" s="168"/>
      <c r="H19" s="168"/>
      <c r="I19" s="170"/>
      <c r="J19" s="172"/>
      <c r="K19" s="172"/>
      <c r="L19" s="172"/>
      <c r="M19" s="172"/>
      <c r="N19" s="172"/>
      <c r="O19" s="172"/>
      <c r="P19" s="172"/>
      <c r="Q19" s="172"/>
      <c r="R19" s="172"/>
      <c r="S19" s="172"/>
      <c r="T19" s="172"/>
      <c r="U19" s="172"/>
      <c r="V19" s="172"/>
      <c r="W19" s="172"/>
      <c r="X19" s="172"/>
      <c r="Y19" s="172"/>
      <c r="Z19" s="172"/>
      <c r="AA19" s="172"/>
      <c r="AB19" s="172"/>
      <c r="AC19" s="172"/>
      <c r="AD19" s="172"/>
      <c r="AE19" s="172"/>
      <c r="AF19" s="220"/>
      <c r="AG19" s="170"/>
      <c r="AH19" s="87" t="s">
        <v>339</v>
      </c>
      <c r="AI19" s="97" t="s">
        <v>79</v>
      </c>
      <c r="AJ19" s="97" t="s">
        <v>251</v>
      </c>
      <c r="AK19" s="97">
        <f>IFERROR(VLOOKUP(AJ19,[2]Tablas!$B$115:$C$116,2,0)," ")</f>
        <v>15</v>
      </c>
      <c r="AL19" s="97" t="s">
        <v>253</v>
      </c>
      <c r="AM19" s="97">
        <f>IFERROR(VLOOKUP(AL19,[2]Tablas!$B$118:$C$119,2,0)," ")</f>
        <v>15</v>
      </c>
      <c r="AN19" s="97" t="s">
        <v>255</v>
      </c>
      <c r="AO19" s="97">
        <f>IFERROR(VLOOKUP(AN19,[2]Tablas!$B$121:$C$122,2,0)," ")</f>
        <v>15</v>
      </c>
      <c r="AP19" s="100" t="s">
        <v>257</v>
      </c>
      <c r="AQ19" s="97">
        <f>IFERROR(VLOOKUP(AP19,[2]Tablas!$B$124:$C$126,2,0)," ")</f>
        <v>15</v>
      </c>
      <c r="AR19" s="97" t="s">
        <v>260</v>
      </c>
      <c r="AS19" s="97">
        <f>IFERROR(VLOOKUP(AR19,[2]Tablas!$B$128:$C$129,2,0)," ")</f>
        <v>15</v>
      </c>
      <c r="AT19" s="97" t="s">
        <v>262</v>
      </c>
      <c r="AU19" s="97">
        <f>IFERROR(VLOOKUP(AT19,[2]Tablas!$B$131:$C$132,2,0)," ")</f>
        <v>15</v>
      </c>
      <c r="AV19" s="97" t="s">
        <v>264</v>
      </c>
      <c r="AW19" s="97">
        <f>IFERROR(VLOOKUP(AV19,[2]Tablas!$B$134:$C$136,2,0)," ")</f>
        <v>15</v>
      </c>
      <c r="AX19" s="97">
        <f t="shared" si="13"/>
        <v>105</v>
      </c>
      <c r="AY19" s="97" t="str">
        <f t="shared" si="14"/>
        <v>Fuerte</v>
      </c>
      <c r="AZ19" s="97" t="s">
        <v>274</v>
      </c>
      <c r="BA19" s="97" t="str">
        <f>IFERROR(VLOOKUP(AZ19,[2]Tablas!$A$141:$B$143,2,0)," ")</f>
        <v>Fuerte</v>
      </c>
      <c r="BB19" s="97" t="str">
        <f t="shared" si="15"/>
        <v>FuerteFuerte</v>
      </c>
      <c r="BC19" s="97" t="str">
        <f>IFERROR(VLOOKUP(BB19,[2]Tablas!$C$147:$D$155,2,0)," ")</f>
        <v>Fuerte</v>
      </c>
      <c r="BD19" s="97" t="str">
        <f>IFERROR(VLOOKUP(BC19,[2]Tablas!$D$147:$E$155,2,0)," ")</f>
        <v xml:space="preserve">No </v>
      </c>
      <c r="BE19" s="97" t="s">
        <v>340</v>
      </c>
      <c r="BF19" s="170"/>
      <c r="BG19" s="170"/>
      <c r="BH19" s="170"/>
      <c r="BI19" s="170"/>
      <c r="BJ19" s="170"/>
      <c r="BK19" s="170"/>
      <c r="BL19" s="253"/>
      <c r="BM19" s="168"/>
      <c r="BN19" s="168"/>
      <c r="BO19" s="168"/>
      <c r="BP19" s="168"/>
      <c r="BQ19" s="168"/>
      <c r="BR19" s="168"/>
      <c r="BS19" s="146"/>
      <c r="BT19" s="267"/>
    </row>
    <row r="20" spans="1:72" ht="252" customHeight="1">
      <c r="A20" s="151" t="s">
        <v>80</v>
      </c>
      <c r="B20" s="153" t="s">
        <v>81</v>
      </c>
      <c r="C20" s="153" t="s">
        <v>82</v>
      </c>
      <c r="D20" s="173">
        <v>9</v>
      </c>
      <c r="E20" s="153" t="s">
        <v>83</v>
      </c>
      <c r="F20" s="179" t="s">
        <v>62</v>
      </c>
      <c r="G20" s="179" t="s">
        <v>236</v>
      </c>
      <c r="H20" s="179" t="str">
        <f>IFERROR(VLOOKUP(G20,[4]Tablas!$A$15:$D$19,4,0)," ")</f>
        <v>El evento podrá ocurrir en algún momento</v>
      </c>
      <c r="I20" s="147" t="str">
        <f>IFERROR(VLOOKUP(G20,[4]Tablas!$A$15:$C$19,3,0)," ")</f>
        <v>Posible</v>
      </c>
      <c r="J20" s="188" t="str">
        <f>IFERROR(VLOOKUP(G20,[4]Tablas!$A$15:$B$19,2,0)," ")</f>
        <v>Posible</v>
      </c>
      <c r="K20" s="188" t="s">
        <v>47</v>
      </c>
      <c r="L20" s="188" t="s">
        <v>47</v>
      </c>
      <c r="M20" s="188" t="s">
        <v>47</v>
      </c>
      <c r="N20" s="188" t="s">
        <v>47</v>
      </c>
      <c r="O20" s="188" t="s">
        <v>47</v>
      </c>
      <c r="P20" s="188" t="s">
        <v>47</v>
      </c>
      <c r="Q20" s="188" t="s">
        <v>47</v>
      </c>
      <c r="R20" s="188" t="s">
        <v>47</v>
      </c>
      <c r="S20" s="188" t="s">
        <v>47</v>
      </c>
      <c r="T20" s="188" t="s">
        <v>47</v>
      </c>
      <c r="U20" s="188" t="s">
        <v>47</v>
      </c>
      <c r="V20" s="188" t="s">
        <v>47</v>
      </c>
      <c r="W20" s="191"/>
      <c r="X20" s="191"/>
      <c r="Y20" s="188" t="s">
        <v>47</v>
      </c>
      <c r="Z20" s="188"/>
      <c r="AA20" s="188"/>
      <c r="AB20" s="188"/>
      <c r="AC20" s="191"/>
      <c r="AD20" s="195">
        <f>COUNTIF(K20:AC21,"X")</f>
        <v>13</v>
      </c>
      <c r="AE20" s="147" t="str">
        <f>IF(AD20=0," ",IF(AD20&lt;6,"Moderado",IF(AD20&lt;12,"Mayor",IF(AD20&lt;20,"Catastrófico"))))</f>
        <v>Catastrófico</v>
      </c>
      <c r="AF20" s="188" t="str">
        <f>CONCATENATE(I20,AE20)</f>
        <v>PosibleCatastrófico</v>
      </c>
      <c r="AG20" s="147" t="str">
        <f>IFERROR(VLOOKUP(AF20,[4]Tablas!$C$159:$D$173,2,0)," ")</f>
        <v>Extremo</v>
      </c>
      <c r="AH20" s="106" t="s">
        <v>311</v>
      </c>
      <c r="AI20" s="94" t="s">
        <v>360</v>
      </c>
      <c r="AJ20" s="106" t="s">
        <v>251</v>
      </c>
      <c r="AK20" s="106">
        <f>IFERROR(VLOOKUP(AJ20,[4]Tablas!$B$115:$C$116,2,0)," ")</f>
        <v>15</v>
      </c>
      <c r="AL20" s="106" t="s">
        <v>253</v>
      </c>
      <c r="AM20" s="106">
        <f>IFERROR(VLOOKUP(AL20,[4]Tablas!$B$118:$C$119,2,0)," ")</f>
        <v>15</v>
      </c>
      <c r="AN20" s="106" t="s">
        <v>255</v>
      </c>
      <c r="AO20" s="106">
        <f>IFERROR(VLOOKUP(AN20,[4]Tablas!$B$121:$C$122,2,0)," ")</f>
        <v>15</v>
      </c>
      <c r="AP20" s="106" t="s">
        <v>257</v>
      </c>
      <c r="AQ20" s="106">
        <f>IFERROR(VLOOKUP(AP20,[4]Tablas!$B$124:$C$126,2,0)," ")</f>
        <v>15</v>
      </c>
      <c r="AR20" s="106" t="s">
        <v>260</v>
      </c>
      <c r="AS20" s="106">
        <f>IFERROR(VLOOKUP(AR20,[4]Tablas!$B$128:$C$129,2,0)," ")</f>
        <v>15</v>
      </c>
      <c r="AT20" s="106" t="s">
        <v>262</v>
      </c>
      <c r="AU20" s="106">
        <f>IFERROR(VLOOKUP(AT20,[4]Tablas!$B$131:$C$132,2,0)," ")</f>
        <v>15</v>
      </c>
      <c r="AV20" s="106" t="s">
        <v>264</v>
      </c>
      <c r="AW20" s="106">
        <f>IFERROR(VLOOKUP(AV20,[4]Tablas!$B$134:$C$136,2,0)," ")</f>
        <v>15</v>
      </c>
      <c r="AX20" s="106">
        <f t="shared" si="3"/>
        <v>105</v>
      </c>
      <c r="AY20" s="108" t="str">
        <f t="shared" si="4"/>
        <v>Fuerte</v>
      </c>
      <c r="AZ20" s="106" t="s">
        <v>274</v>
      </c>
      <c r="BA20" s="108" t="str">
        <f>IFERROR(VLOOKUP(AZ20,[4]Tablas!$A$141:$B$143,2,0)," ")</f>
        <v>Fuerte</v>
      </c>
      <c r="BB20" s="94" t="str">
        <f t="shared" ref="BB20:BB23" si="16">CONCATENATE(AY20,BA20)</f>
        <v>FuerteFuerte</v>
      </c>
      <c r="BC20" s="101" t="str">
        <f>IFERROR(VLOOKUP(BB20,[5]Tablas!$C$147:$D$155,2,0)," ")</f>
        <v>Fuerte</v>
      </c>
      <c r="BD20" s="101" t="str">
        <f>IFERROR(VLOOKUP(BC20,[5]Tablas!$D$147:$E$155,2,0)," ")</f>
        <v xml:space="preserve">No </v>
      </c>
      <c r="BE20" s="101"/>
      <c r="BF20" s="106">
        <f>SUM(AX20+AX21)/2</f>
        <v>105</v>
      </c>
      <c r="BG20" s="101" t="str">
        <f>IF(BF20=0," ",IF(BF20&lt;50,"Débil",IF(BF20&lt;99,"Moderado",IF(BF20&gt;100,"Fuerte"))))</f>
        <v>Fuerte</v>
      </c>
      <c r="BH20" s="101" t="str">
        <f t="shared" ref="BH20:BH23" si="17">CONCATENATE(I20,BG20)</f>
        <v>PosibleFuerte</v>
      </c>
      <c r="BI20" s="147" t="str">
        <f>IFERROR(VLOOKUP(BH20,[5]Tablas!$H$186:$I$200,2,0)," ")</f>
        <v>Rara vez</v>
      </c>
      <c r="BJ20" s="179" t="str">
        <f>CONCATENATE(BI20,AE20)</f>
        <v>Rara vezCatastrófico</v>
      </c>
      <c r="BK20" s="147" t="str">
        <f>IFERROR(VLOOKUP(BJ20,[5]Tablas!$C$159:$D$173,2,0)," ")</f>
        <v>Extremo</v>
      </c>
      <c r="BL20" s="147" t="s">
        <v>225</v>
      </c>
      <c r="BM20" s="94" t="s">
        <v>312</v>
      </c>
      <c r="BN20" s="106" t="s">
        <v>313</v>
      </c>
      <c r="BO20" s="130">
        <v>44773</v>
      </c>
      <c r="BP20" s="130">
        <v>44803</v>
      </c>
      <c r="BQ20" s="106"/>
      <c r="BR20" s="131" t="s">
        <v>303</v>
      </c>
      <c r="BS20" s="132" t="s">
        <v>358</v>
      </c>
      <c r="BT20" s="133" t="s">
        <v>359</v>
      </c>
    </row>
    <row r="21" spans="1:72" ht="281.45" customHeight="1">
      <c r="A21" s="181"/>
      <c r="B21" s="174"/>
      <c r="C21" s="174"/>
      <c r="D21" s="174"/>
      <c r="E21" s="174"/>
      <c r="F21" s="180"/>
      <c r="G21" s="183"/>
      <c r="H21" s="183"/>
      <c r="I21" s="185"/>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94"/>
      <c r="AG21" s="185"/>
      <c r="AH21" s="104" t="s">
        <v>314</v>
      </c>
      <c r="AI21" s="104" t="s">
        <v>361</v>
      </c>
      <c r="AJ21" s="104" t="s">
        <v>251</v>
      </c>
      <c r="AK21" s="104">
        <f>IFERROR(VLOOKUP(AJ21,[4]Tablas!$B$115:$C$116,2,0)," ")</f>
        <v>15</v>
      </c>
      <c r="AL21" s="104" t="s">
        <v>253</v>
      </c>
      <c r="AM21" s="104">
        <f>IFERROR(VLOOKUP(AL21,[4]Tablas!$B$118:$C$119,2,0)," ")</f>
        <v>15</v>
      </c>
      <c r="AN21" s="104" t="s">
        <v>255</v>
      </c>
      <c r="AO21" s="104">
        <f>IFERROR(VLOOKUP(AN21,[4]Tablas!$B$121:$C$122,2,0)," ")</f>
        <v>15</v>
      </c>
      <c r="AP21" s="104" t="s">
        <v>257</v>
      </c>
      <c r="AQ21" s="104">
        <f>IFERROR(VLOOKUP(AP21,[4]Tablas!$B$124:$C$126,2,0)," ")</f>
        <v>15</v>
      </c>
      <c r="AR21" s="104" t="s">
        <v>260</v>
      </c>
      <c r="AS21" s="104">
        <f>IFERROR(VLOOKUP(AR21,[4]Tablas!$B$128:$C$129,2,0)," ")</f>
        <v>15</v>
      </c>
      <c r="AT21" s="104" t="s">
        <v>262</v>
      </c>
      <c r="AU21" s="104">
        <f>IFERROR(VLOOKUP(AT21,[4]Tablas!$B$131:$C$132,2,0)," ")</f>
        <v>15</v>
      </c>
      <c r="AV21" s="104" t="s">
        <v>264</v>
      </c>
      <c r="AW21" s="104">
        <f>IFERROR(VLOOKUP(AV21,[4]Tablas!$B$134:$C$136,2,0)," ")</f>
        <v>15</v>
      </c>
      <c r="AX21" s="104">
        <f t="shared" si="3"/>
        <v>105</v>
      </c>
      <c r="AY21" s="105" t="str">
        <f t="shared" si="4"/>
        <v>Fuerte</v>
      </c>
      <c r="AZ21" s="104" t="s">
        <v>274</v>
      </c>
      <c r="BA21" s="105" t="str">
        <f>IFERROR(VLOOKUP(AZ21,[4]Tablas!$A$141:$B$143,2,0)," ")</f>
        <v>Fuerte</v>
      </c>
      <c r="BB21" s="95" t="str">
        <f t="shared" si="16"/>
        <v>FuerteFuerte</v>
      </c>
      <c r="BC21" s="98" t="str">
        <f>IFERROR(VLOOKUP(BB21,[5]Tablas!$C$147:$D$155,2,0)," ")</f>
        <v>Fuerte</v>
      </c>
      <c r="BD21" s="98" t="str">
        <f>IFERROR(VLOOKUP(BC21,[5]Tablas!$D$147:$E$155,2,0)," ")</f>
        <v xml:space="preserve">No </v>
      </c>
      <c r="BE21" s="98"/>
      <c r="BF21" s="104">
        <f>SUM(AX21+AX22)/2</f>
        <v>105</v>
      </c>
      <c r="BG21" s="104" t="str">
        <f t="shared" ref="BG21:BG23" si="18">IF(BF21=0," ",IF(BF21&lt;50,"Débil",IF(BF21&lt;99,"Moderado",IF(BF21&gt;100,"Fuerte"))))</f>
        <v>Fuerte</v>
      </c>
      <c r="BH21" s="98" t="str">
        <f t="shared" si="17"/>
        <v>Fuerte</v>
      </c>
      <c r="BI21" s="185"/>
      <c r="BJ21" s="183"/>
      <c r="BK21" s="185"/>
      <c r="BL21" s="185"/>
      <c r="BM21" s="95" t="s">
        <v>312</v>
      </c>
      <c r="BN21" s="104" t="s">
        <v>313</v>
      </c>
      <c r="BO21" s="120">
        <v>44773</v>
      </c>
      <c r="BP21" s="120">
        <v>44865</v>
      </c>
      <c r="BQ21" s="104"/>
      <c r="BR21" s="68" t="s">
        <v>303</v>
      </c>
      <c r="BS21" s="285" t="s">
        <v>404</v>
      </c>
      <c r="BT21" s="134" t="s">
        <v>359</v>
      </c>
    </row>
    <row r="22" spans="1:72" ht="250.5" customHeight="1">
      <c r="A22" s="181"/>
      <c r="B22" s="183" t="s">
        <v>84</v>
      </c>
      <c r="C22" s="184" t="s">
        <v>85</v>
      </c>
      <c r="D22" s="185">
        <v>10</v>
      </c>
      <c r="E22" s="183" t="s">
        <v>322</v>
      </c>
      <c r="F22" s="183" t="s">
        <v>86</v>
      </c>
      <c r="G22" s="183" t="s">
        <v>235</v>
      </c>
      <c r="H22" s="183" t="str">
        <f>IFERROR(VLOOKUP(G22,[4]Tablas!$A$15:$D$19,4,0)," ")</f>
        <v>El evento puede ocurrir en algún momento</v>
      </c>
      <c r="I22" s="185" t="str">
        <f>IFERROR(VLOOKUP(G22,[4]Tablas!$A$15:$C$19,3,0)," ")</f>
        <v>Improbable</v>
      </c>
      <c r="J22" s="63" t="str">
        <f>IFERROR(VLOOKUP(G22,[4]Tablas!$A$15:$B$19,2,0)," ")</f>
        <v>Improbable</v>
      </c>
      <c r="K22" s="194" t="s">
        <v>47</v>
      </c>
      <c r="L22" s="194" t="s">
        <v>47</v>
      </c>
      <c r="M22" s="194" t="s">
        <v>47</v>
      </c>
      <c r="N22" s="194" t="s">
        <v>47</v>
      </c>
      <c r="O22" s="194" t="s">
        <v>47</v>
      </c>
      <c r="P22" s="194" t="s">
        <v>47</v>
      </c>
      <c r="Q22" s="194" t="s">
        <v>47</v>
      </c>
      <c r="R22" s="194"/>
      <c r="S22" s="194" t="s">
        <v>47</v>
      </c>
      <c r="T22" s="194"/>
      <c r="U22" s="194" t="s">
        <v>47</v>
      </c>
      <c r="V22" s="194" t="s">
        <v>47</v>
      </c>
      <c r="W22" s="194"/>
      <c r="X22" s="194"/>
      <c r="Y22" s="194" t="s">
        <v>47</v>
      </c>
      <c r="Z22" s="194"/>
      <c r="AA22" s="194"/>
      <c r="AB22" s="194"/>
      <c r="AC22" s="194"/>
      <c r="AD22" s="64">
        <f t="shared" ref="AD22" si="19">COUNTIF(K22:AC22,"X")</f>
        <v>11</v>
      </c>
      <c r="AE22" s="185" t="str">
        <f t="shared" ref="AE22" si="20">IF(AD22=0," ",IF(AD22&lt;6,"Moderado",IF(AD22&lt;12,"Mayor",IF(AD22&lt;20,"Catastrófico"))))</f>
        <v>Mayor</v>
      </c>
      <c r="AF22" s="63" t="str">
        <f t="shared" ref="AF22" si="21">CONCATENATE(I22,AE22)</f>
        <v>ImprobableMayor</v>
      </c>
      <c r="AG22" s="185" t="str">
        <f>IFERROR(VLOOKUP(AF22,[4]Tablas!$C$159:$D$173,2,0)," ")</f>
        <v>Moderado</v>
      </c>
      <c r="AH22" s="95" t="s">
        <v>315</v>
      </c>
      <c r="AI22" s="104" t="s">
        <v>316</v>
      </c>
      <c r="AJ22" s="104" t="s">
        <v>251</v>
      </c>
      <c r="AK22" s="95">
        <f>IFERROR(VLOOKUP(AJ22,[4]Tablas!$B$115:$C$116,2,0)," ")</f>
        <v>15</v>
      </c>
      <c r="AL22" s="104" t="s">
        <v>253</v>
      </c>
      <c r="AM22" s="104">
        <f>IFERROR(VLOOKUP(AL22,[4]Tablas!$B$118:$C$119,2,0)," ")</f>
        <v>15</v>
      </c>
      <c r="AN22" s="104" t="s">
        <v>255</v>
      </c>
      <c r="AO22" s="104">
        <f>IFERROR(VLOOKUP(AN22,[4]Tablas!$B$121:$C$122,2,0)," ")</f>
        <v>15</v>
      </c>
      <c r="AP22" s="104" t="s">
        <v>257</v>
      </c>
      <c r="AQ22" s="104">
        <f>IFERROR(VLOOKUP(AP22,[4]Tablas!$B$124:$C$126,2,0)," ")</f>
        <v>15</v>
      </c>
      <c r="AR22" s="104" t="s">
        <v>260</v>
      </c>
      <c r="AS22" s="104">
        <f>IFERROR(VLOOKUP(AR22,[4]Tablas!$B$128:$C$129,2,0)," ")</f>
        <v>15</v>
      </c>
      <c r="AT22" s="104" t="s">
        <v>262</v>
      </c>
      <c r="AU22" s="104">
        <f>IFERROR(VLOOKUP(AT22,[4]Tablas!$B$131:$C$132,2,0)," ")</f>
        <v>15</v>
      </c>
      <c r="AV22" s="104" t="s">
        <v>264</v>
      </c>
      <c r="AW22" s="95">
        <f>IFERROR(VLOOKUP(AV22,[4]Tablas!$B$134:$C$136,2,0)," ")</f>
        <v>15</v>
      </c>
      <c r="AX22" s="95">
        <f t="shared" si="3"/>
        <v>105</v>
      </c>
      <c r="AY22" s="98" t="str">
        <f t="shared" si="4"/>
        <v>Fuerte</v>
      </c>
      <c r="AZ22" s="69" t="s">
        <v>274</v>
      </c>
      <c r="BA22" s="98" t="str">
        <f>IFERROR(VLOOKUP(AZ22,[4]Tablas!$A$141:$B$143,2,0)," ")</f>
        <v>Fuerte</v>
      </c>
      <c r="BB22" s="95" t="str">
        <f t="shared" si="16"/>
        <v>FuerteFuerte</v>
      </c>
      <c r="BC22" s="98" t="str">
        <f>IFERROR(VLOOKUP(BB22,[5]Tablas!$C$147:$D$155,2,0)," ")</f>
        <v>Fuerte</v>
      </c>
      <c r="BD22" s="98" t="str">
        <f>IFERROR(VLOOKUP(BC22,[5]Tablas!$D$147:$E$155,2,0)," ")</f>
        <v xml:space="preserve">No </v>
      </c>
      <c r="BE22" s="98"/>
      <c r="BF22" s="98">
        <f>+AX22</f>
        <v>105</v>
      </c>
      <c r="BG22" s="98" t="str">
        <f t="shared" si="18"/>
        <v>Fuerte</v>
      </c>
      <c r="BH22" s="98" t="str">
        <f t="shared" si="17"/>
        <v>ImprobableFuerte</v>
      </c>
      <c r="BI22" s="185" t="str">
        <f>IFERROR(VLOOKUP(BH22,[5]Tablas!$H$186:$I$200,2,0)," ")</f>
        <v>Rara vez</v>
      </c>
      <c r="BJ22" s="185" t="str">
        <f t="shared" ref="BJ22" si="22">CONCATENATE(BI22,AE22)</f>
        <v>Rara vezMayor</v>
      </c>
      <c r="BK22" s="185" t="str">
        <f>IFERROR(VLOOKUP(BJ22,[5]Tablas!$C$159:$D$173,2,0)," ")</f>
        <v>Moderado</v>
      </c>
      <c r="BL22" s="185" t="s">
        <v>225</v>
      </c>
      <c r="BM22" s="65" t="s">
        <v>317</v>
      </c>
      <c r="BN22" s="95" t="s">
        <v>318</v>
      </c>
      <c r="BO22" s="120">
        <v>44773</v>
      </c>
      <c r="BP22" s="120">
        <v>44803</v>
      </c>
      <c r="BQ22" s="95"/>
      <c r="BR22" s="68" t="s">
        <v>303</v>
      </c>
      <c r="BS22" s="184" t="s">
        <v>368</v>
      </c>
      <c r="BT22" s="268" t="s">
        <v>359</v>
      </c>
    </row>
    <row r="23" spans="1:72" ht="250.5" customHeight="1">
      <c r="A23" s="181"/>
      <c r="B23" s="174"/>
      <c r="C23" s="174"/>
      <c r="D23" s="174"/>
      <c r="E23" s="174"/>
      <c r="F23" s="183"/>
      <c r="G23" s="183"/>
      <c r="H23" s="183"/>
      <c r="I23" s="185"/>
      <c r="J23" s="63"/>
      <c r="K23" s="194"/>
      <c r="L23" s="194"/>
      <c r="M23" s="194"/>
      <c r="N23" s="194"/>
      <c r="O23" s="194"/>
      <c r="P23" s="194"/>
      <c r="Q23" s="194"/>
      <c r="R23" s="194"/>
      <c r="S23" s="194"/>
      <c r="T23" s="194"/>
      <c r="U23" s="194"/>
      <c r="V23" s="194"/>
      <c r="W23" s="194"/>
      <c r="X23" s="194"/>
      <c r="Y23" s="194"/>
      <c r="Z23" s="194"/>
      <c r="AA23" s="194"/>
      <c r="AB23" s="194"/>
      <c r="AC23" s="194"/>
      <c r="AD23" s="64"/>
      <c r="AE23" s="185"/>
      <c r="AF23" s="63"/>
      <c r="AG23" s="185"/>
      <c r="AH23" s="95" t="s">
        <v>319</v>
      </c>
      <c r="AI23" s="95" t="s">
        <v>320</v>
      </c>
      <c r="AJ23" s="104" t="s">
        <v>251</v>
      </c>
      <c r="AK23" s="95">
        <f>IFERROR(VLOOKUP(AJ23,[4]Tablas!$B$115:$C$116,2,0)," ")</f>
        <v>15</v>
      </c>
      <c r="AL23" s="104" t="s">
        <v>253</v>
      </c>
      <c r="AM23" s="104">
        <f>IFERROR(VLOOKUP(AL23,[4]Tablas!$B$118:$C$119,2,0)," ")</f>
        <v>15</v>
      </c>
      <c r="AN23" s="104" t="s">
        <v>255</v>
      </c>
      <c r="AO23" s="104">
        <f>IFERROR(VLOOKUP(AN23,[4]Tablas!$B$121:$C$122,2,0)," ")</f>
        <v>15</v>
      </c>
      <c r="AP23" s="104" t="s">
        <v>257</v>
      </c>
      <c r="AQ23" s="104">
        <f>IFERROR(VLOOKUP(AP23,[4]Tablas!$B$124:$C$126,2,0)," ")</f>
        <v>15</v>
      </c>
      <c r="AR23" s="104" t="s">
        <v>260</v>
      </c>
      <c r="AS23" s="104">
        <f>IFERROR(VLOOKUP(AR23,[4]Tablas!$B$128:$C$129,2,0)," ")</f>
        <v>15</v>
      </c>
      <c r="AT23" s="104" t="s">
        <v>262</v>
      </c>
      <c r="AU23" s="104">
        <f>IFERROR(VLOOKUP(AT23,[4]Tablas!$B$131:$C$132,2,0)," ")</f>
        <v>15</v>
      </c>
      <c r="AV23" s="104" t="s">
        <v>264</v>
      </c>
      <c r="AW23" s="95"/>
      <c r="AX23" s="95">
        <f t="shared" si="3"/>
        <v>90</v>
      </c>
      <c r="AY23" s="98" t="str">
        <f t="shared" si="4"/>
        <v>Moderado</v>
      </c>
      <c r="AZ23" s="69" t="s">
        <v>274</v>
      </c>
      <c r="BA23" s="98" t="str">
        <f>IFERROR(VLOOKUP(AZ23,[4]Tablas!$A$141:$B$143,2,0)," ")</f>
        <v>Fuerte</v>
      </c>
      <c r="BB23" s="95" t="str">
        <f t="shared" si="16"/>
        <v>ModeradoFuerte</v>
      </c>
      <c r="BC23" s="98" t="str">
        <f>IFERROR(VLOOKUP(BB23,[5]Tablas!$C$147:$D$155,2,0)," ")</f>
        <v>Moderado</v>
      </c>
      <c r="BD23" s="98" t="str">
        <f>IFERROR(VLOOKUP(BC23,[5]Tablas!$D$147:$E$155,2,0)," ")</f>
        <v>Sí</v>
      </c>
      <c r="BE23" s="98"/>
      <c r="BF23" s="98">
        <f>+AX23</f>
        <v>90</v>
      </c>
      <c r="BG23" s="98" t="str">
        <f t="shared" si="18"/>
        <v>Moderado</v>
      </c>
      <c r="BH23" s="98" t="str">
        <f t="shared" si="17"/>
        <v>Moderado</v>
      </c>
      <c r="BI23" s="185"/>
      <c r="BJ23" s="185"/>
      <c r="BK23" s="185"/>
      <c r="BL23" s="185"/>
      <c r="BM23" s="65" t="s">
        <v>321</v>
      </c>
      <c r="BN23" s="95" t="s">
        <v>318</v>
      </c>
      <c r="BO23" s="120">
        <v>44773</v>
      </c>
      <c r="BP23" s="120">
        <v>44925</v>
      </c>
      <c r="BQ23" s="95"/>
      <c r="BR23" s="68" t="s">
        <v>303</v>
      </c>
      <c r="BS23" s="270"/>
      <c r="BT23" s="269"/>
    </row>
    <row r="24" spans="1:72" ht="250.5" customHeight="1" thickBot="1">
      <c r="A24" s="152"/>
      <c r="B24" s="49" t="s">
        <v>87</v>
      </c>
      <c r="C24" s="62" t="s">
        <v>88</v>
      </c>
      <c r="D24" s="107">
        <v>11</v>
      </c>
      <c r="E24" s="62" t="s">
        <v>323</v>
      </c>
      <c r="F24" s="62" t="s">
        <v>62</v>
      </c>
      <c r="G24" s="62" t="s">
        <v>236</v>
      </c>
      <c r="H24" s="62" t="s">
        <v>241</v>
      </c>
      <c r="I24" s="77" t="s">
        <v>231</v>
      </c>
      <c r="J24" s="62" t="s">
        <v>231</v>
      </c>
      <c r="K24" s="62"/>
      <c r="L24" s="62"/>
      <c r="M24" s="62" t="s">
        <v>47</v>
      </c>
      <c r="N24" s="62" t="s">
        <v>47</v>
      </c>
      <c r="O24" s="62" t="s">
        <v>47</v>
      </c>
      <c r="P24" s="62"/>
      <c r="Q24" s="62" t="s">
        <v>47</v>
      </c>
      <c r="R24" s="62"/>
      <c r="S24" s="62"/>
      <c r="T24" s="62" t="s">
        <v>47</v>
      </c>
      <c r="U24" s="62" t="s">
        <v>47</v>
      </c>
      <c r="V24" s="62" t="s">
        <v>47</v>
      </c>
      <c r="W24" s="62" t="s">
        <v>47</v>
      </c>
      <c r="X24" s="62" t="s">
        <v>47</v>
      </c>
      <c r="Y24" s="62"/>
      <c r="Z24" s="62"/>
      <c r="AA24" s="62"/>
      <c r="AB24" s="62"/>
      <c r="AC24" s="62"/>
      <c r="AD24" s="62">
        <v>9</v>
      </c>
      <c r="AE24" s="78" t="s">
        <v>210</v>
      </c>
      <c r="AF24" s="62" t="s">
        <v>390</v>
      </c>
      <c r="AG24" s="79" t="s">
        <v>218</v>
      </c>
      <c r="AH24" s="62" t="s">
        <v>324</v>
      </c>
      <c r="AI24" s="62" t="s">
        <v>325</v>
      </c>
      <c r="AJ24" s="62" t="s">
        <v>251</v>
      </c>
      <c r="AK24" s="62">
        <v>15</v>
      </c>
      <c r="AL24" s="62" t="s">
        <v>253</v>
      </c>
      <c r="AM24" s="62">
        <v>15</v>
      </c>
      <c r="AN24" s="62" t="s">
        <v>255</v>
      </c>
      <c r="AO24" s="62">
        <v>15</v>
      </c>
      <c r="AP24" s="62" t="s">
        <v>259</v>
      </c>
      <c r="AQ24" s="62">
        <v>0</v>
      </c>
      <c r="AR24" s="62" t="s">
        <v>260</v>
      </c>
      <c r="AS24" s="62">
        <v>15</v>
      </c>
      <c r="AT24" s="62" t="s">
        <v>262</v>
      </c>
      <c r="AU24" s="62">
        <v>15</v>
      </c>
      <c r="AV24" s="62" t="s">
        <v>264</v>
      </c>
      <c r="AW24" s="62">
        <v>15</v>
      </c>
      <c r="AX24" s="62">
        <v>90</v>
      </c>
      <c r="AY24" s="78" t="s">
        <v>209</v>
      </c>
      <c r="AZ24" s="62" t="s">
        <v>274</v>
      </c>
      <c r="BA24" s="80" t="s">
        <v>275</v>
      </c>
      <c r="BB24" s="49" t="str">
        <f t="shared" ref="BB24" si="23">CONCATENATE(AY24,BA24)</f>
        <v>ModeradoFuerte</v>
      </c>
      <c r="BC24" s="53" t="str">
        <f>IFERROR(VLOOKUP(BB24,[5]Tablas!$C$147:$D$155,2,0)," ")</f>
        <v>Moderado</v>
      </c>
      <c r="BD24" s="53" t="str">
        <f>IFERROR(VLOOKUP(BC24,[5]Tablas!$D$147:$E$155,2,0)," ")</f>
        <v>Sí</v>
      </c>
      <c r="BE24" s="53"/>
      <c r="BF24" s="81">
        <v>90</v>
      </c>
      <c r="BG24" s="78" t="s">
        <v>209</v>
      </c>
      <c r="BH24" s="53" t="str">
        <f t="shared" ref="BH24" si="24">CONCATENATE(I24,BG24)</f>
        <v>PosibleModerado</v>
      </c>
      <c r="BI24" s="53" t="str">
        <f>IFERROR(VLOOKUP(BH24,[5]Tablas!$H$186:$I$200,2,0)," ")</f>
        <v>Improbable</v>
      </c>
      <c r="BJ24" s="82" t="s">
        <v>326</v>
      </c>
      <c r="BK24" s="53" t="str">
        <f>IFERROR(VLOOKUP(BJ24,[5]Tablas!$C$159:$D$173,2,0)," ")</f>
        <v>Moderado</v>
      </c>
      <c r="BL24" s="62" t="s">
        <v>225</v>
      </c>
      <c r="BM24" s="62" t="s">
        <v>327</v>
      </c>
      <c r="BN24" s="62" t="s">
        <v>328</v>
      </c>
      <c r="BO24" s="135">
        <v>44773</v>
      </c>
      <c r="BP24" s="135">
        <v>44925</v>
      </c>
      <c r="BQ24" s="81"/>
      <c r="BR24" s="58" t="s">
        <v>303</v>
      </c>
      <c r="BS24" s="49" t="s">
        <v>362</v>
      </c>
      <c r="BT24" s="136" t="s">
        <v>359</v>
      </c>
    </row>
    <row r="25" spans="1:72" ht="216.6" customHeight="1">
      <c r="A25" s="151" t="s">
        <v>89</v>
      </c>
      <c r="B25" s="153" t="s">
        <v>342</v>
      </c>
      <c r="C25" s="144" t="s">
        <v>90</v>
      </c>
      <c r="D25" s="182">
        <v>12</v>
      </c>
      <c r="E25" s="144" t="s">
        <v>91</v>
      </c>
      <c r="F25" s="153" t="s">
        <v>62</v>
      </c>
      <c r="G25" s="179" t="s">
        <v>235</v>
      </c>
      <c r="H25" s="179" t="str">
        <f>IFERROR(VLOOKUP(G25,Tablas!$A$15:$D$19,4,0)," ")</f>
        <v>El evento puede ocurrir en algún momento</v>
      </c>
      <c r="I25" s="147" t="str">
        <f>IFERROR(VLOOKUP(G25,Tablas!$A$15:$C$19,3,0)," ")</f>
        <v>Improbable</v>
      </c>
      <c r="J25" s="187" t="str">
        <f>IFERROR(VLOOKUP(G25,Tablas!$A$15:$B$19,2,0)," ")</f>
        <v>Improbable</v>
      </c>
      <c r="K25" s="187" t="s">
        <v>46</v>
      </c>
      <c r="L25" s="187"/>
      <c r="M25" s="187"/>
      <c r="N25" s="187"/>
      <c r="O25" s="187" t="s">
        <v>46</v>
      </c>
      <c r="P25" s="187"/>
      <c r="Q25" s="187"/>
      <c r="R25" s="187"/>
      <c r="S25" s="187" t="s">
        <v>46</v>
      </c>
      <c r="T25" s="187" t="s">
        <v>46</v>
      </c>
      <c r="U25" s="187" t="s">
        <v>46</v>
      </c>
      <c r="V25" s="187" t="s">
        <v>46</v>
      </c>
      <c r="W25" s="187" t="s">
        <v>46</v>
      </c>
      <c r="X25" s="187" t="s">
        <v>46</v>
      </c>
      <c r="Y25" s="187"/>
      <c r="Z25" s="187"/>
      <c r="AA25" s="187"/>
      <c r="AB25" s="187"/>
      <c r="AC25" s="187"/>
      <c r="AD25" s="193">
        <f>COUNTIF(K25:AC26,"X")</f>
        <v>8</v>
      </c>
      <c r="AE25" s="173" t="str">
        <f t="shared" ref="AE25" si="25">IF(AD25=0," ",IF(AD25&lt;6,"Moderado",IF(AD25&lt;12,"Mayor",IF(AD25&lt;20,"Catastrófico"))))</f>
        <v>Mayor</v>
      </c>
      <c r="AF25" s="188" t="str">
        <f t="shared" ref="AF25" si="26">CONCATENATE(I25,AE25)</f>
        <v>ImprobableMayor</v>
      </c>
      <c r="AG25" s="147" t="str">
        <f>IFERROR(VLOOKUP(AF25,Tablas!$C$159:$D$173,2,0)," ")</f>
        <v>Moderado</v>
      </c>
      <c r="AH25" s="101" t="s">
        <v>343</v>
      </c>
      <c r="AI25" s="137" t="s">
        <v>93</v>
      </c>
      <c r="AJ25" s="94" t="s">
        <v>251</v>
      </c>
      <c r="AK25" s="94">
        <f>IFERROR(VLOOKUP(AJ25,Tablas!$B$115:$C$116,2,0)," ")</f>
        <v>15</v>
      </c>
      <c r="AL25" s="94" t="s">
        <v>253</v>
      </c>
      <c r="AM25" s="94">
        <f>IFERROR(VLOOKUP(AL25,Tablas!$B$118:$C$119,2,0)," ")</f>
        <v>15</v>
      </c>
      <c r="AN25" s="94" t="s">
        <v>255</v>
      </c>
      <c r="AO25" s="94">
        <f>IFERROR(VLOOKUP(AN25,Tablas!$B$121:$C$122,2,0)," ")</f>
        <v>15</v>
      </c>
      <c r="AP25" s="94" t="s">
        <v>257</v>
      </c>
      <c r="AQ25" s="94">
        <f>IFERROR(VLOOKUP(AP25,Tablas!$B$124:$C$126,2,0)," ")</f>
        <v>15</v>
      </c>
      <c r="AR25" s="94" t="s">
        <v>260</v>
      </c>
      <c r="AS25" s="94">
        <f>IFERROR(VLOOKUP(AR25,Tablas!$B$128:$C$129,2,0)," ")</f>
        <v>15</v>
      </c>
      <c r="AT25" s="94" t="s">
        <v>262</v>
      </c>
      <c r="AU25" s="94">
        <f>IFERROR(VLOOKUP(AT25,Tablas!$B$131:$C$132,2,0)," ")</f>
        <v>15</v>
      </c>
      <c r="AV25" s="94" t="s">
        <v>264</v>
      </c>
      <c r="AW25" s="94">
        <f>IFERROR(VLOOKUP(AV25,Tablas!$B$134:$C$136,2,0)," ")</f>
        <v>15</v>
      </c>
      <c r="AX25" s="94">
        <f t="shared" si="3"/>
        <v>105</v>
      </c>
      <c r="AY25" s="101" t="str">
        <f t="shared" si="4"/>
        <v>Fuerte</v>
      </c>
      <c r="AZ25" s="94" t="s">
        <v>274</v>
      </c>
      <c r="BA25" s="101" t="str">
        <f>IFERROR(VLOOKUP(AZ25,Tablas!$A$141:$B$143,2,0)," ")</f>
        <v>Fuerte</v>
      </c>
      <c r="BB25" s="70" t="s">
        <v>371</v>
      </c>
      <c r="BC25" s="70" t="s">
        <v>275</v>
      </c>
      <c r="BD25" s="59" t="s">
        <v>300</v>
      </c>
      <c r="BE25" s="101"/>
      <c r="BF25" s="147">
        <f>SUM(AX25:AX26)/2</f>
        <v>105</v>
      </c>
      <c r="BG25" s="147" t="str">
        <f t="shared" ref="BG25" si="27">IF(BF25=0," ",IF(BF25&lt;50,"Débil",IF(BF25&lt;99,"Moderado",IF(BF25&gt;100,"Fuerte"))))</f>
        <v>Fuerte</v>
      </c>
      <c r="BH25" s="147" t="str">
        <f>CONCATENATE(I25,BG25)</f>
        <v>ImprobableFuerte</v>
      </c>
      <c r="BI25" s="147" t="str">
        <f>IFERROR(VLOOKUP(BH25,Tablas!$H$186:$I$200,2,0)," ")</f>
        <v>Rara vez</v>
      </c>
      <c r="BJ25" s="147" t="str">
        <f t="shared" ref="BJ25" si="28">CONCATENATE(BI25,AE25)</f>
        <v>Rara vezMayor</v>
      </c>
      <c r="BK25" s="147" t="str">
        <f>IFERROR(VLOOKUP(BJ25,Tablas!$C$159:$D$173,2,0)," ")</f>
        <v>Moderado</v>
      </c>
      <c r="BL25" s="173" t="s">
        <v>53</v>
      </c>
      <c r="BM25" s="179" t="s">
        <v>344</v>
      </c>
      <c r="BN25" s="179" t="s">
        <v>405</v>
      </c>
      <c r="BO25" s="254">
        <v>44742</v>
      </c>
      <c r="BP25" s="254">
        <v>44771</v>
      </c>
      <c r="BQ25" s="179"/>
      <c r="BR25" s="179" t="s">
        <v>303</v>
      </c>
      <c r="BS25" s="137" t="s">
        <v>364</v>
      </c>
      <c r="BT25" s="149" t="s">
        <v>388</v>
      </c>
    </row>
    <row r="26" spans="1:72" ht="258" customHeight="1" thickBot="1">
      <c r="A26" s="152"/>
      <c r="B26" s="154"/>
      <c r="C26" s="154"/>
      <c r="D26" s="154"/>
      <c r="E26" s="154"/>
      <c r="F26" s="154"/>
      <c r="G26" s="186"/>
      <c r="H26" s="186"/>
      <c r="I26" s="148"/>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92"/>
      <c r="AG26" s="148"/>
      <c r="AH26" s="93" t="s">
        <v>406</v>
      </c>
      <c r="AI26" s="138" t="s">
        <v>363</v>
      </c>
      <c r="AJ26" s="49" t="s">
        <v>251</v>
      </c>
      <c r="AK26" s="49">
        <f>IFERROR(VLOOKUP(AJ26,Tablas!$B$115:$C$116,2,0)," ")</f>
        <v>15</v>
      </c>
      <c r="AL26" s="49" t="s">
        <v>253</v>
      </c>
      <c r="AM26" s="49">
        <f>IFERROR(VLOOKUP(AL26,Tablas!$B$118:$C$119,2,0)," ")</f>
        <v>15</v>
      </c>
      <c r="AN26" s="49" t="s">
        <v>255</v>
      </c>
      <c r="AO26" s="49">
        <f>IFERROR(VLOOKUP(AN26,Tablas!$B$121:$C$122,2,0)," ")</f>
        <v>15</v>
      </c>
      <c r="AP26" s="49" t="s">
        <v>257</v>
      </c>
      <c r="AQ26" s="49">
        <f>IFERROR(VLOOKUP(AP26,Tablas!$B$124:$C$126,2,0)," ")</f>
        <v>15</v>
      </c>
      <c r="AR26" s="49" t="s">
        <v>260</v>
      </c>
      <c r="AS26" s="49">
        <f>IFERROR(VLOOKUP(AR26,Tablas!$B$128:$C$129,2,0)," ")</f>
        <v>15</v>
      </c>
      <c r="AT26" s="49" t="s">
        <v>262</v>
      </c>
      <c r="AU26" s="49">
        <f>IFERROR(VLOOKUP(AT26,Tablas!$B$131:$C$132,2,0)," ")</f>
        <v>15</v>
      </c>
      <c r="AV26" s="49" t="s">
        <v>264</v>
      </c>
      <c r="AW26" s="49">
        <f>IFERROR(VLOOKUP(AV26,Tablas!$B$134:$C$136,2,0)," ")</f>
        <v>15</v>
      </c>
      <c r="AX26" s="49">
        <f t="shared" si="3"/>
        <v>105</v>
      </c>
      <c r="AY26" s="53" t="str">
        <f t="shared" si="4"/>
        <v>Fuerte</v>
      </c>
      <c r="AZ26" s="53" t="s">
        <v>274</v>
      </c>
      <c r="BA26" s="53" t="str">
        <f>IFERROR(VLOOKUP(AZ26,Tablas!$A$141:$B$143,2,0)," ")</f>
        <v>Fuerte</v>
      </c>
      <c r="BB26" s="80" t="s">
        <v>371</v>
      </c>
      <c r="BC26" s="80" t="s">
        <v>275</v>
      </c>
      <c r="BD26" s="62" t="s">
        <v>300</v>
      </c>
      <c r="BE26" s="53"/>
      <c r="BF26" s="148"/>
      <c r="BG26" s="148"/>
      <c r="BH26" s="148"/>
      <c r="BI26" s="148"/>
      <c r="BJ26" s="148"/>
      <c r="BK26" s="148"/>
      <c r="BL26" s="154"/>
      <c r="BM26" s="186"/>
      <c r="BN26" s="186"/>
      <c r="BO26" s="186"/>
      <c r="BP26" s="186"/>
      <c r="BQ26" s="186"/>
      <c r="BR26" s="186"/>
      <c r="BS26" s="139" t="s">
        <v>365</v>
      </c>
      <c r="BT26" s="150"/>
    </row>
    <row r="27" spans="1:7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2"/>
      <c r="BT27" s="2"/>
    </row>
    <row r="28" spans="1:7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row>
    <row r="31" spans="1:7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4" spans="1:7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row>
    <row r="45" spans="1:7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row>
    <row r="46" spans="1:7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row>
    <row r="47" spans="1:7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row>
    <row r="48" spans="1:7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1:7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1:7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1:7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1:7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1:7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1:7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1:7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1:7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1:7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1:7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1:7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1:7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1:7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1:7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pans="1:7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row>
    <row r="227" spans="1:7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row>
    <row r="228" spans="1:7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row>
    <row r="229" spans="1:7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row>
    <row r="230" spans="1:7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row>
    <row r="231" spans="1:7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row>
    <row r="232" spans="1:7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row>
    <row r="233" spans="1:7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row>
    <row r="234" spans="1:7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row>
    <row r="235" spans="1:7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row>
    <row r="236" spans="1:7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row>
    <row r="237" spans="1:7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row>
    <row r="238" spans="1:7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row>
    <row r="239" spans="1:7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row>
    <row r="240" spans="1:7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row>
    <row r="241" spans="1:7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row>
    <row r="242" spans="1:7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row>
    <row r="243" spans="1:7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row>
    <row r="244" spans="1:7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row>
    <row r="245" spans="1:7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row>
    <row r="246" spans="1:7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row>
    <row r="247" spans="1:7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row>
    <row r="248" spans="1:7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row>
    <row r="249" spans="1:7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row>
    <row r="250" spans="1:7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row>
    <row r="251" spans="1:7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row>
    <row r="252" spans="1:7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row>
    <row r="253" spans="1:7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row>
    <row r="254" spans="1:7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row>
    <row r="255" spans="1:7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row>
    <row r="256" spans="1:7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row>
    <row r="257" spans="1:7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row>
    <row r="258" spans="1:7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row>
    <row r="259" spans="1:7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row>
    <row r="260" spans="1:7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row>
    <row r="261" spans="1:7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row>
    <row r="262" spans="1:7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row>
    <row r="263" spans="1:7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row>
    <row r="264" spans="1:7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row>
    <row r="265" spans="1:7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row>
    <row r="266" spans="1:7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row>
    <row r="267" spans="1:7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row>
    <row r="269" spans="1:7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row>
    <row r="270" spans="1:7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row>
    <row r="271" spans="1:7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row>
    <row r="273" spans="1:7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row>
    <row r="274" spans="1:7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row>
    <row r="275" spans="1:7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row>
    <row r="276" spans="1:7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row>
    <row r="277" spans="1:7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row>
    <row r="278" spans="1:7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row>
    <row r="279" spans="1:7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row>
    <row r="280" spans="1:7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row>
    <row r="281" spans="1:7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row>
    <row r="282" spans="1:7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row>
    <row r="283" spans="1:7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row>
    <row r="284" spans="1:7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row>
    <row r="285" spans="1:7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row>
    <row r="286" spans="1:7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row>
    <row r="287" spans="1:7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row>
    <row r="288" spans="1:7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row>
    <row r="289" spans="1:7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row>
    <row r="290" spans="1:7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row>
    <row r="291" spans="1:7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row>
    <row r="292" spans="1:7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row>
    <row r="293" spans="1:7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row>
    <row r="294" spans="1:7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row>
    <row r="295" spans="1:7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row>
    <row r="296" spans="1:7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row>
    <row r="297" spans="1:7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row>
    <row r="298" spans="1:7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row>
    <row r="299" spans="1:7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row>
    <row r="300" spans="1:7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row>
    <row r="301" spans="1:7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row>
    <row r="302" spans="1:7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row>
    <row r="303" spans="1:7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row>
    <row r="304" spans="1:7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row>
    <row r="305" spans="1:7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row>
    <row r="306" spans="1:7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row>
    <row r="307" spans="1:7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row>
    <row r="308" spans="1:7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row>
    <row r="309" spans="1:7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row>
    <row r="310" spans="1:7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row>
    <row r="311" spans="1:7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row>
    <row r="312" spans="1:7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row>
    <row r="313" spans="1:7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row>
    <row r="314" spans="1:7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row>
    <row r="315" spans="1:7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row>
    <row r="316" spans="1:7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row>
    <row r="317" spans="1:7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row>
    <row r="318" spans="1:7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row>
    <row r="319" spans="1:7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row>
    <row r="320" spans="1:7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row>
    <row r="321" spans="1:7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row>
    <row r="322" spans="1:7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row>
    <row r="323" spans="1:7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row>
    <row r="324" spans="1:7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row>
    <row r="325" spans="1:7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row>
    <row r="326" spans="1:7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row>
    <row r="327" spans="1:7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row>
    <row r="328" spans="1:7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row>
    <row r="329" spans="1:7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row>
    <row r="330" spans="1:7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row>
    <row r="331" spans="1:7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row>
    <row r="332" spans="1:7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row>
    <row r="333" spans="1:7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row>
    <row r="334" spans="1:7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row>
    <row r="335" spans="1:7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row>
    <row r="336" spans="1:7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row>
    <row r="337" spans="1:7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row>
    <row r="338" spans="1:7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row>
    <row r="339" spans="1:7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row>
    <row r="340" spans="1:7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row>
    <row r="341" spans="1:7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row>
    <row r="342" spans="1:7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pans="1:7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pans="1:7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pans="1:7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pans="1:7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pans="1:7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pans="1:7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pans="1:7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pans="1:7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pans="1:7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pans="1:7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pans="1:7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pans="1:7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pans="1:7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pans="1:7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pans="1:7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pans="1:7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pans="1:7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pans="1:7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pans="1:7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pans="1:7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pans="1:7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pans="1:7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pans="1:7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pans="1:7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pans="1:7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pans="1:7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pans="1:7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pans="1:7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pans="1:7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pans="1: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pans="1:7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pans="1:7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pans="1:7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pans="1:7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pans="1:7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pans="1:7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pans="1:7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pans="1:7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pans="1:7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pans="1:7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pans="1:7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pans="1:7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pans="1:7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pans="1:7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pans="1:7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pans="1:7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pans="1:7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pans="1:7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pans="1:7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pans="1:7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pans="1:7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pans="1:7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pans="1:7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pans="1:7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pans="1:7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pans="1:7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pans="1:7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pans="1:7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pans="1:7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pans="1:7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pans="1:7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pans="1:7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pans="1:7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pans="1:7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pans="1:7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pans="1:7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pans="1:7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pans="1:7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pans="1:7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pans="1:7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pans="1:7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pans="1:7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pans="1:7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pans="1:7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pans="1:7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pans="1:7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pans="1:7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pans="1:7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pans="1:7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pans="1:7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pans="1:7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pans="1:7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pans="1:7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pans="1:7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pans="1:7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pans="1:7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pans="1:7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pans="1:7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pans="1:7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pans="1:7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pans="1:7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pans="1:7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pans="1:7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pans="1:7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pans="1:7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pans="1:7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pans="1:7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pans="1:7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pans="1:7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pans="1:7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pans="1:7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pans="1:7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pans="1:7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pans="1:7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pans="1:7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pans="1:7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pans="1:7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pans="1:7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pans="1:7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pans="1:7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pans="1:7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pans="1:7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pans="1:7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pans="1:7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pans="1:7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pans="1:7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pans="1:7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pans="1:7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pans="1:7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pans="1:7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pans="1:7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pans="1:7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pans="1:7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pans="1:7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spans="1:7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row>
    <row r="468" spans="1:7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row>
    <row r="469" spans="1:7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row>
    <row r="470" spans="1:7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row>
    <row r="471" spans="1:7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row>
    <row r="472" spans="1: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row>
    <row r="473" spans="1:7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row>
    <row r="474" spans="1:7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row>
    <row r="475" spans="1:7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row>
    <row r="476" spans="1:7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row>
    <row r="477" spans="1:7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row>
    <row r="478" spans="1:7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row>
    <row r="479" spans="1:7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row>
    <row r="480" spans="1:7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row>
    <row r="481" spans="1:7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row>
    <row r="482" spans="1:7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row>
    <row r="483" spans="1:7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row>
    <row r="484" spans="1:7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row>
    <row r="485" spans="1:7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row>
    <row r="486" spans="1:7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row>
    <row r="487" spans="1:7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row>
    <row r="488" spans="1:7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row>
    <row r="489" spans="1:7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row>
    <row r="490" spans="1:7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row>
    <row r="491" spans="1:7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row>
    <row r="492" spans="1:7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row>
    <row r="493" spans="1:7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row>
    <row r="494" spans="1:7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row>
    <row r="495" spans="1:7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row>
    <row r="496" spans="1:7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row>
    <row r="497" spans="1:7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row>
    <row r="498" spans="1:7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row>
    <row r="499" spans="1:7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row>
    <row r="500" spans="1:7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row>
    <row r="501" spans="1:7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row>
    <row r="502" spans="1:7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row>
    <row r="503" spans="1:7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row>
    <row r="504" spans="1:7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row>
    <row r="505" spans="1:7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row>
    <row r="506" spans="1:7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row>
    <row r="507" spans="1:7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row>
    <row r="508" spans="1:7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row>
    <row r="509" spans="1:7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row>
    <row r="510" spans="1:7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row>
    <row r="511" spans="1:7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row>
    <row r="512" spans="1:7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row>
    <row r="513" spans="1:7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row>
    <row r="514" spans="1:7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row>
    <row r="515" spans="1:7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row>
    <row r="516" spans="1:7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row>
    <row r="517" spans="1:7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row>
    <row r="518" spans="1:7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row>
    <row r="519" spans="1:7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row>
    <row r="520" spans="1:7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row>
    <row r="521" spans="1:7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row>
    <row r="522" spans="1:7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row>
    <row r="523" spans="1:7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row>
    <row r="524" spans="1:7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row>
    <row r="525" spans="1:7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row>
    <row r="526" spans="1:7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row>
    <row r="527" spans="1:7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row>
    <row r="528" spans="1:7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row>
    <row r="529" spans="1:7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row>
    <row r="530" spans="1:7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row>
    <row r="531" spans="1:7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row>
    <row r="532" spans="1:7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row>
    <row r="533" spans="1:7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row>
    <row r="534" spans="1:7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row>
    <row r="535" spans="1:7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row>
    <row r="536" spans="1:7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row>
    <row r="537" spans="1:7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row>
    <row r="538" spans="1:7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row>
    <row r="539" spans="1:7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row>
    <row r="540" spans="1:7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row>
    <row r="541" spans="1:7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row>
    <row r="542" spans="1:7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row>
    <row r="543" spans="1:7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row>
    <row r="544" spans="1:7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row>
    <row r="545" spans="1:7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row>
    <row r="546" spans="1:7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row>
    <row r="547" spans="1:7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row>
    <row r="548" spans="1:7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row>
    <row r="549" spans="1:7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row>
    <row r="550" spans="1:7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row>
    <row r="551" spans="1:7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row>
    <row r="552" spans="1:7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row>
    <row r="553" spans="1:7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row>
    <row r="554" spans="1:7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row>
    <row r="555" spans="1:7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row>
    <row r="556" spans="1:7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row>
    <row r="557" spans="1:7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pans="1:7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pans="1:7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pans="1:7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pans="1:7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pans="1:7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pans="1:7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pans="1:7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pans="1:7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pans="1:7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pans="1:7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pans="1:7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pans="1:7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pans="1:7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pans="1:7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pans="1: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pans="1:7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pans="1:7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pans="1:7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pans="1:7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pans="1:7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pans="1:7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pans="1:7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pans="1:7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pans="1:7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pans="1:7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pans="1:7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pans="1:7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pans="1:7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pans="1:7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pans="1:7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pans="1:7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pans="1:7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pans="1:7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spans="1:7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row>
    <row r="592" spans="1:7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row>
    <row r="593" spans="1:7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row>
    <row r="594" spans="1:7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row>
    <row r="595" spans="1:7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row>
    <row r="596" spans="1:7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row>
    <row r="597" spans="1:7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row>
    <row r="598" spans="1:7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row>
    <row r="599" spans="1:7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row>
    <row r="600" spans="1:7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row>
    <row r="601" spans="1:7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row>
    <row r="602" spans="1:7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row>
    <row r="603" spans="1:7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row>
    <row r="604" spans="1:7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row>
    <row r="605" spans="1:7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row>
    <row r="606" spans="1:7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row>
    <row r="607" spans="1:7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row>
    <row r="608" spans="1:7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row>
    <row r="609" spans="1:7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row>
    <row r="610" spans="1:7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row>
    <row r="611" spans="1:7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row>
    <row r="612" spans="1:7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row>
    <row r="613" spans="1:7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row>
    <row r="614" spans="1:7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row>
    <row r="615" spans="1:7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row>
    <row r="616" spans="1:7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row>
    <row r="617" spans="1:7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row>
    <row r="618" spans="1:7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row>
    <row r="619" spans="1:7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row>
    <row r="620" spans="1:7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row>
    <row r="621" spans="1:7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row>
    <row r="622" spans="1:7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row>
    <row r="623" spans="1:7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row>
    <row r="624" spans="1:7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row>
    <row r="625" spans="1:7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row>
    <row r="626" spans="1:7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row>
    <row r="627" spans="1:7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row>
    <row r="628" spans="1:7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row>
    <row r="629" spans="1:7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row>
    <row r="630" spans="1:7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row>
    <row r="631" spans="1:7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row>
    <row r="632" spans="1:7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row>
    <row r="633" spans="1:7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row>
    <row r="634" spans="1:7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row>
    <row r="635" spans="1:7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row>
    <row r="636" spans="1:7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row>
    <row r="637" spans="1:7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row>
    <row r="638" spans="1:7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row>
    <row r="639" spans="1:7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row>
    <row r="640" spans="1:7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row>
    <row r="641" spans="1:7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row>
    <row r="642" spans="1:7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row>
    <row r="643" spans="1:7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row>
    <row r="644" spans="1:7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row>
    <row r="645" spans="1:7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row>
    <row r="646" spans="1:7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row>
    <row r="647" spans="1:7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row>
    <row r="648" spans="1:7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row>
    <row r="649" spans="1:7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row>
    <row r="650" spans="1:7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row>
    <row r="651" spans="1:7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row>
    <row r="652" spans="1:7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row>
    <row r="653" spans="1:7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row>
    <row r="654" spans="1:7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row>
    <row r="655" spans="1:7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row>
    <row r="656" spans="1:7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row>
    <row r="657" spans="1:7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row>
    <row r="658" spans="1:7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row>
    <row r="659" spans="1:7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row>
    <row r="660" spans="1:7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row>
    <row r="661" spans="1:7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row>
    <row r="662" spans="1:7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row>
    <row r="663" spans="1:7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row>
    <row r="664" spans="1:7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row>
    <row r="665" spans="1:7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row>
    <row r="666" spans="1:7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row>
    <row r="667" spans="1:7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row>
    <row r="668" spans="1:7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row>
    <row r="669" spans="1:7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row>
    <row r="670" spans="1:7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row>
    <row r="671" spans="1:7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row>
    <row r="672" spans="1: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row>
    <row r="673" spans="1:7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row>
    <row r="674" spans="1:7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row>
    <row r="675" spans="1:7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row>
    <row r="676" spans="1:7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row>
    <row r="677" spans="1:7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row>
    <row r="678" spans="1:7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row>
    <row r="679" spans="1:7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row>
    <row r="680" spans="1:7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row>
    <row r="681" spans="1:7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row>
    <row r="682" spans="1:7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row>
    <row r="683" spans="1:7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row>
    <row r="684" spans="1:7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row>
    <row r="685" spans="1:7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row>
    <row r="686" spans="1:7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row>
    <row r="687" spans="1:7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row>
    <row r="688" spans="1:7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row>
    <row r="689" spans="1:7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row>
    <row r="690" spans="1:7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row>
    <row r="691" spans="1:7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row>
    <row r="692" spans="1:7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row>
    <row r="693" spans="1:7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row>
    <row r="694" spans="1:7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row>
    <row r="695" spans="1:7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row>
    <row r="696" spans="1:7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row>
    <row r="697" spans="1:7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row>
    <row r="698" spans="1:7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row>
    <row r="699" spans="1:7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row>
    <row r="700" spans="1:7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row>
    <row r="701" spans="1:7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row>
    <row r="702" spans="1:7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row>
    <row r="703" spans="1:7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row>
    <row r="704" spans="1:7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row>
    <row r="705" spans="1:7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row>
    <row r="706" spans="1:7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row>
    <row r="707" spans="1:7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row>
    <row r="708" spans="1:7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row>
    <row r="709" spans="1:7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row>
    <row r="710" spans="1:7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row>
    <row r="711" spans="1:7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row>
    <row r="712" spans="1:7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row>
    <row r="713" spans="1:7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row>
    <row r="714" spans="1:7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row>
    <row r="715" spans="1:7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row>
    <row r="716" spans="1:7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row>
    <row r="717" spans="1:7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row>
    <row r="718" spans="1:7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row>
    <row r="719" spans="1:7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row>
    <row r="720" spans="1:7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row>
    <row r="721" spans="1:7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row>
    <row r="722" spans="1:7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row>
    <row r="723" spans="1:7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row>
    <row r="724" spans="1:7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row>
    <row r="725" spans="1:7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row>
    <row r="726" spans="1:7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row>
    <row r="727" spans="1:7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row>
    <row r="728" spans="1:7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row>
    <row r="729" spans="1:7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row>
    <row r="730" spans="1:7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row>
    <row r="731" spans="1:7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row>
    <row r="732" spans="1:7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row>
    <row r="733" spans="1:7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row>
    <row r="734" spans="1:7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row>
    <row r="735" spans="1:7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row>
    <row r="736" spans="1:7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row>
    <row r="737" spans="1:7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row>
    <row r="738" spans="1:7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row>
    <row r="739" spans="1:7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row>
    <row r="740" spans="1:7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row>
    <row r="741" spans="1:7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row>
    <row r="742" spans="1:7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row>
    <row r="743" spans="1:7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row>
    <row r="744" spans="1:7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row>
    <row r="745" spans="1:7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row>
    <row r="746" spans="1:7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row>
    <row r="747" spans="1:7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row>
    <row r="748" spans="1:7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row>
    <row r="749" spans="1:7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row>
    <row r="750" spans="1:7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row>
    <row r="751" spans="1:7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row>
    <row r="752" spans="1:7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row>
    <row r="753" spans="1:7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row>
    <row r="754" spans="1:7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row>
    <row r="755" spans="1:7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row>
    <row r="756" spans="1:7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row>
    <row r="757" spans="1:7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row>
    <row r="758" spans="1:7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row>
    <row r="759" spans="1:7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row>
    <row r="760" spans="1:7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row>
    <row r="761" spans="1:7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row>
    <row r="762" spans="1:7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row>
    <row r="763" spans="1:7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row>
    <row r="764" spans="1:7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row>
    <row r="765" spans="1:7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row>
    <row r="766" spans="1:7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row>
    <row r="767" spans="1:7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row>
    <row r="768" spans="1:7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row>
    <row r="769" spans="1:7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row>
    <row r="770" spans="1:7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row>
    <row r="771" spans="1:7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row>
    <row r="772" spans="1: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row>
    <row r="773" spans="1:7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row>
    <row r="774" spans="1:7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row>
    <row r="775" spans="1:7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row>
    <row r="776" spans="1:7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row>
    <row r="777" spans="1:7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row>
    <row r="778" spans="1:7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row>
    <row r="779" spans="1:7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row>
    <row r="780" spans="1:7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row>
    <row r="781" spans="1:7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row>
    <row r="782" spans="1:7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row>
    <row r="783" spans="1:7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row>
    <row r="784" spans="1:7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row>
    <row r="785" spans="1:7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row>
    <row r="786" spans="1:7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row>
    <row r="787" spans="1:7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row>
    <row r="788" spans="1:7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row>
    <row r="789" spans="1:7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row>
    <row r="790" spans="1:7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row>
    <row r="791" spans="1:7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row>
    <row r="792" spans="1:7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row>
    <row r="793" spans="1:7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row>
    <row r="794" spans="1:7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row>
    <row r="795" spans="1:7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row>
    <row r="796" spans="1:7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row>
    <row r="797" spans="1:7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row>
    <row r="798" spans="1:7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row>
    <row r="799" spans="1:7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row>
    <row r="800" spans="1:7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row>
    <row r="801" spans="1:7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row>
    <row r="802" spans="1:7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row>
    <row r="803" spans="1:7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row>
    <row r="804" spans="1:7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row>
    <row r="805" spans="1:7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row>
    <row r="806" spans="1:7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row>
    <row r="807" spans="1:7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row>
    <row r="808" spans="1:7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row>
    <row r="809" spans="1:7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row>
    <row r="810" spans="1:7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row>
    <row r="811" spans="1:7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row>
    <row r="812" spans="1:7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row>
    <row r="813" spans="1:7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row>
    <row r="814" spans="1:7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row>
    <row r="815" spans="1:7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row>
    <row r="816" spans="1:7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row>
    <row r="817" spans="1:7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row>
    <row r="818" spans="1:7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row>
    <row r="819" spans="1:7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row>
    <row r="820" spans="1:7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row>
    <row r="821" spans="1:7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row>
    <row r="822" spans="1:7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row>
    <row r="823" spans="1:7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row>
    <row r="824" spans="1:7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row>
    <row r="825" spans="1:7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row>
    <row r="826" spans="1:7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row>
    <row r="827" spans="1:7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row>
    <row r="828" spans="1:7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row>
    <row r="829" spans="1:7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row>
    <row r="830" spans="1:7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row>
    <row r="831" spans="1:7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row>
    <row r="832" spans="1:7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row>
    <row r="833" spans="1:7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row>
    <row r="834" spans="1:7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row>
    <row r="835" spans="1:7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row>
    <row r="836" spans="1:7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row>
    <row r="837" spans="1:7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row>
    <row r="838" spans="1:7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row>
    <row r="839" spans="1:7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row>
    <row r="840" spans="1:7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row>
    <row r="841" spans="1:7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row>
    <row r="842" spans="1:7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row>
    <row r="843" spans="1:7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row>
    <row r="844" spans="1:7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row>
    <row r="845" spans="1:7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row>
    <row r="846" spans="1:7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row>
    <row r="847" spans="1:7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row>
    <row r="848" spans="1:7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row>
    <row r="849" spans="1:7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row>
    <row r="850" spans="1:7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row>
    <row r="851" spans="1:7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row>
    <row r="852" spans="1:7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row>
    <row r="853" spans="1:7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row>
    <row r="854" spans="1:7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row>
    <row r="855" spans="1:7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row>
    <row r="856" spans="1:7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row>
    <row r="857" spans="1:7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row>
    <row r="858" spans="1:7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row>
    <row r="859" spans="1:7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row>
    <row r="860" spans="1:7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row>
    <row r="861" spans="1:7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row>
    <row r="862" spans="1:7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row>
    <row r="863" spans="1:7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row>
    <row r="864" spans="1:7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row>
    <row r="865" spans="1:7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row>
    <row r="866" spans="1:7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row>
    <row r="867" spans="1:7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row>
    <row r="868" spans="1:7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row>
    <row r="869" spans="1:7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row>
    <row r="870" spans="1:7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row>
    <row r="871" spans="1:7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row>
    <row r="872" spans="1: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row>
    <row r="873" spans="1:7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row>
    <row r="874" spans="1:7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row>
    <row r="875" spans="1:7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row>
    <row r="876" spans="1:7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row>
    <row r="877" spans="1:7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row>
    <row r="878" spans="1:7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row>
    <row r="879" spans="1:7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row>
    <row r="880" spans="1:7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row>
    <row r="881" spans="1:7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row>
    <row r="882" spans="1:7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row>
    <row r="883" spans="1:7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row>
    <row r="884" spans="1:7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row>
    <row r="885" spans="1:7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row>
    <row r="886" spans="1:7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row>
    <row r="887" spans="1:7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row>
    <row r="888" spans="1:7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row>
    <row r="889" spans="1:7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row>
    <row r="890" spans="1:7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row>
    <row r="891" spans="1:7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row>
    <row r="892" spans="1:7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row>
    <row r="893" spans="1:7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row>
    <row r="894" spans="1:7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row>
    <row r="895" spans="1:7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row>
    <row r="896" spans="1:7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row>
    <row r="897" spans="1:7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row>
    <row r="898" spans="1:7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row>
    <row r="899" spans="1:7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row>
    <row r="900" spans="1:7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row>
    <row r="901" spans="1:7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row>
    <row r="902" spans="1:7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row>
    <row r="903" spans="1:7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row>
    <row r="904" spans="1:7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row>
    <row r="905" spans="1:7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row>
    <row r="906" spans="1:7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row>
    <row r="907" spans="1:7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row>
    <row r="908" spans="1:7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row>
    <row r="909" spans="1:7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row>
    <row r="910" spans="1:7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row>
    <row r="911" spans="1:7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row>
    <row r="912" spans="1:7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row>
    <row r="913" spans="1:7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row>
    <row r="914" spans="1:7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row>
    <row r="915" spans="1:7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row>
    <row r="916" spans="1:7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row>
    <row r="917" spans="1:7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row>
    <row r="918" spans="1:7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row>
    <row r="919" spans="1:7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row>
    <row r="920" spans="1:7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row>
    <row r="921" spans="1:7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row>
    <row r="922" spans="1:7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row>
    <row r="923" spans="1:7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row>
    <row r="924" spans="1:7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row>
    <row r="925" spans="1:7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row>
    <row r="926" spans="1:7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row>
    <row r="927" spans="1:7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row>
    <row r="928" spans="1:7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row>
    <row r="929" spans="1:7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row>
    <row r="930" spans="1:7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row>
    <row r="931" spans="1:7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row>
    <row r="932" spans="1:7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row>
    <row r="933" spans="1:7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row>
    <row r="934" spans="1:7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row>
    <row r="935" spans="1:7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row>
    <row r="936" spans="1:7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row>
    <row r="937" spans="1:7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row>
    <row r="938" spans="1:7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row>
    <row r="939" spans="1:7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row>
    <row r="940" spans="1:7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row>
    <row r="941" spans="1:7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row>
    <row r="942" spans="1:7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row>
    <row r="943" spans="1:7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row>
    <row r="944" spans="1:7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row>
    <row r="945" spans="1:7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row>
    <row r="946" spans="1:7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row>
    <row r="947" spans="1:7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row>
    <row r="948" spans="1:7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row>
    <row r="949" spans="1:7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row>
    <row r="950" spans="1:7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row>
    <row r="951" spans="1:7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row>
    <row r="952" spans="1:7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row>
    <row r="953" spans="1:7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row>
    <row r="954" spans="1:7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row>
    <row r="955" spans="1:7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row>
    <row r="956" spans="1:7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row>
    <row r="957" spans="1:7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row>
    <row r="958" spans="1:7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row>
    <row r="959" spans="1:7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row>
    <row r="960" spans="1:7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row>
    <row r="961" spans="1:7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row>
    <row r="962" spans="1:7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row>
    <row r="963" spans="1:7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row>
    <row r="964" spans="1:7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row>
    <row r="965" spans="1:7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row>
    <row r="966" spans="1:7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row>
    <row r="967" spans="1:7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row>
    <row r="968" spans="1:7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row>
    <row r="969" spans="1:7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row>
    <row r="970" spans="1:7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row>
    <row r="971" spans="1:7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row>
    <row r="972" spans="1: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row>
    <row r="973" spans="1:7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row>
    <row r="974" spans="1:7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row>
    <row r="975" spans="1:7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row>
    <row r="976" spans="1:7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row>
    <row r="977" spans="1:7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row>
    <row r="978" spans="1:7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row>
    <row r="979" spans="1:7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row>
    <row r="980" spans="1:7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row>
    <row r="981" spans="1:7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row>
    <row r="982" spans="1:7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row>
    <row r="983" spans="1:7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row>
    <row r="984" spans="1:7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row>
    <row r="985" spans="1:7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row>
    <row r="986" spans="1:7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row>
    <row r="987" spans="1:7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row>
    <row r="988" spans="1:7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row>
    <row r="989" spans="1:7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row>
    <row r="990" spans="1:7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row>
    <row r="991" spans="1:72"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row>
    <row r="992" spans="1:7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row>
    <row r="993" spans="1:72"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row>
    <row r="994" spans="1:7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row>
    <row r="995" spans="1:72"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row>
    <row r="996" spans="1:72"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row>
  </sheetData>
  <mergeCells count="299">
    <mergeCell ref="BT15:BT17"/>
    <mergeCell ref="BT18:BT19"/>
    <mergeCell ref="BT22:BT23"/>
    <mergeCell ref="S22:S23"/>
    <mergeCell ref="T22:T23"/>
    <mergeCell ref="U22:U23"/>
    <mergeCell ref="V22:V23"/>
    <mergeCell ref="BS22:BS23"/>
    <mergeCell ref="W22:W23"/>
    <mergeCell ref="X22:X23"/>
    <mergeCell ref="Y22:Y23"/>
    <mergeCell ref="Z22:Z23"/>
    <mergeCell ref="AA22:AA23"/>
    <mergeCell ref="AB22:AB23"/>
    <mergeCell ref="AC22:AC23"/>
    <mergeCell ref="AE22:AE23"/>
    <mergeCell ref="AG22:AG23"/>
    <mergeCell ref="AG18:AG19"/>
    <mergeCell ref="BN15:BN17"/>
    <mergeCell ref="AC8:AC9"/>
    <mergeCell ref="AE8:AE9"/>
    <mergeCell ref="AG8:AG9"/>
    <mergeCell ref="I22:I23"/>
    <mergeCell ref="K22:K23"/>
    <mergeCell ref="L22:L23"/>
    <mergeCell ref="M22:M23"/>
    <mergeCell ref="N22:N23"/>
    <mergeCell ref="O22:O23"/>
    <mergeCell ref="P22:P23"/>
    <mergeCell ref="Q22:Q23"/>
    <mergeCell ref="R22:R23"/>
    <mergeCell ref="U8:U9"/>
    <mergeCell ref="V8:V9"/>
    <mergeCell ref="W8:W9"/>
    <mergeCell ref="BT8:BT9"/>
    <mergeCell ref="BL8:BL9"/>
    <mergeCell ref="C8:C9"/>
    <mergeCell ref="B8:B9"/>
    <mergeCell ref="D8:D9"/>
    <mergeCell ref="BL11:BL12"/>
    <mergeCell ref="BT11:BT12"/>
    <mergeCell ref="BI8:BI9"/>
    <mergeCell ref="BK8:BK9"/>
    <mergeCell ref="BM8:BM9"/>
    <mergeCell ref="BN8:BN9"/>
    <mergeCell ref="BO8:BO9"/>
    <mergeCell ref="BP8:BP9"/>
    <mergeCell ref="BQ8:BQ9"/>
    <mergeCell ref="BR8:BR9"/>
    <mergeCell ref="BS8:BS9"/>
    <mergeCell ref="X8:X9"/>
    <mergeCell ref="Y8:Y9"/>
    <mergeCell ref="Z8:Z9"/>
    <mergeCell ref="AA8:AA9"/>
    <mergeCell ref="AB8:AB9"/>
    <mergeCell ref="E8:E9"/>
    <mergeCell ref="F8:F9"/>
    <mergeCell ref="G8:G9"/>
    <mergeCell ref="H8:H9"/>
    <mergeCell ref="I8:I9"/>
    <mergeCell ref="K8:K9"/>
    <mergeCell ref="L8:L9"/>
    <mergeCell ref="M8:M9"/>
    <mergeCell ref="N8:N9"/>
    <mergeCell ref="BO25:BO26"/>
    <mergeCell ref="BP25:BP26"/>
    <mergeCell ref="BQ25:BQ26"/>
    <mergeCell ref="BR25:BR26"/>
    <mergeCell ref="BM18:BM19"/>
    <mergeCell ref="BN18:BN19"/>
    <mergeCell ref="BO18:BO19"/>
    <mergeCell ref="BP18:BP19"/>
    <mergeCell ref="BQ18:BQ19"/>
    <mergeCell ref="BR18:BR19"/>
    <mergeCell ref="BM25:BM26"/>
    <mergeCell ref="BJ22:BJ23"/>
    <mergeCell ref="BK22:BK23"/>
    <mergeCell ref="BL22:BL23"/>
    <mergeCell ref="BL18:BL19"/>
    <mergeCell ref="BL20:BL21"/>
    <mergeCell ref="BL25:BL26"/>
    <mergeCell ref="BM15:BM17"/>
    <mergeCell ref="BN25:BN26"/>
    <mergeCell ref="BI22:BI23"/>
    <mergeCell ref="BF18:BF19"/>
    <mergeCell ref="BJ25:BJ26"/>
    <mergeCell ref="BK25:BK26"/>
    <mergeCell ref="BJ20:BJ21"/>
    <mergeCell ref="BK20:BK21"/>
    <mergeCell ref="BJ18:BJ19"/>
    <mergeCell ref="BK18:BK19"/>
    <mergeCell ref="BJ15:BJ17"/>
    <mergeCell ref="BK15:BK17"/>
    <mergeCell ref="A8:A10"/>
    <mergeCell ref="BM5:BR5"/>
    <mergeCell ref="BT6:BT7"/>
    <mergeCell ref="BS5:BT5"/>
    <mergeCell ref="D1:BS1"/>
    <mergeCell ref="D2:BS3"/>
    <mergeCell ref="BP6:BP7"/>
    <mergeCell ref="BQ6:BQ7"/>
    <mergeCell ref="AH6:AH7"/>
    <mergeCell ref="AJ6:AY6"/>
    <mergeCell ref="AH5:BL5"/>
    <mergeCell ref="AZ6:BA6"/>
    <mergeCell ref="BC6:BG6"/>
    <mergeCell ref="BI6:BK6"/>
    <mergeCell ref="BS6:BS7"/>
    <mergeCell ref="BL6:BL7"/>
    <mergeCell ref="D5:AG5"/>
    <mergeCell ref="A6:A7"/>
    <mergeCell ref="B6:B7"/>
    <mergeCell ref="C6:C7"/>
    <mergeCell ref="D6:D7"/>
    <mergeCell ref="E6:E7"/>
    <mergeCell ref="A1:C3"/>
    <mergeCell ref="A5:C5"/>
    <mergeCell ref="K18:K19"/>
    <mergeCell ref="L18:L19"/>
    <mergeCell ref="M18:M19"/>
    <mergeCell ref="N18:N19"/>
    <mergeCell ref="O18:O19"/>
    <mergeCell ref="P18:P19"/>
    <mergeCell ref="Q18:Q19"/>
    <mergeCell ref="AF18:AF19"/>
    <mergeCell ref="R20:R21"/>
    <mergeCell ref="S20:S21"/>
    <mergeCell ref="T20:T21"/>
    <mergeCell ref="U20:U21"/>
    <mergeCell ref="V20:V21"/>
    <mergeCell ref="AE18:AE19"/>
    <mergeCell ref="U18:U19"/>
    <mergeCell ref="V18:V19"/>
    <mergeCell ref="W18:W19"/>
    <mergeCell ref="U25:U26"/>
    <mergeCell ref="V25:V26"/>
    <mergeCell ref="R25:R26"/>
    <mergeCell ref="S25:S26"/>
    <mergeCell ref="T25:T26"/>
    <mergeCell ref="BP15:BP17"/>
    <mergeCell ref="BQ15:BQ17"/>
    <mergeCell ref="BR15:BR17"/>
    <mergeCell ref="AD15:AD17"/>
    <mergeCell ref="AE15:AE17"/>
    <mergeCell ref="AF15:AF17"/>
    <mergeCell ref="AG15:AG17"/>
    <mergeCell ref="BF15:BF17"/>
    <mergeCell ref="BL15:BL17"/>
    <mergeCell ref="BF25:BF26"/>
    <mergeCell ref="BG18:BG19"/>
    <mergeCell ref="BG15:BG17"/>
    <mergeCell ref="BH25:BH26"/>
    <mergeCell ref="BI25:BI26"/>
    <mergeCell ref="BI20:BI21"/>
    <mergeCell ref="BH18:BH19"/>
    <mergeCell ref="BI18:BI19"/>
    <mergeCell ref="BH15:BH17"/>
    <mergeCell ref="BI15:BI17"/>
    <mergeCell ref="BO15:BO17"/>
    <mergeCell ref="F6:F7"/>
    <mergeCell ref="G6:H7"/>
    <mergeCell ref="I6:I7"/>
    <mergeCell ref="J6:J7"/>
    <mergeCell ref="AG6:AG7"/>
    <mergeCell ref="K6:AC6"/>
    <mergeCell ref="AE6:AE7"/>
    <mergeCell ref="AI6:AI7"/>
    <mergeCell ref="BM6:BM7"/>
    <mergeCell ref="BN6:BN7"/>
    <mergeCell ref="BO6:BO7"/>
    <mergeCell ref="W15:W17"/>
    <mergeCell ref="X15:X17"/>
    <mergeCell ref="Y15:Y17"/>
    <mergeCell ref="Z15:Z17"/>
    <mergeCell ref="AA15:AA17"/>
    <mergeCell ref="BG8:BG9"/>
    <mergeCell ref="O8:O9"/>
    <mergeCell ref="P8:P9"/>
    <mergeCell ref="Q8:Q9"/>
    <mergeCell ref="R8:R9"/>
    <mergeCell ref="S8:S9"/>
    <mergeCell ref="T8:T9"/>
    <mergeCell ref="BR6:BR7"/>
    <mergeCell ref="Y20:Y21"/>
    <mergeCell ref="W25:W26"/>
    <mergeCell ref="X25:X26"/>
    <mergeCell ref="Y25:Y26"/>
    <mergeCell ref="W20:W21"/>
    <mergeCell ref="X20:X21"/>
    <mergeCell ref="AF25:AF26"/>
    <mergeCell ref="Z25:Z26"/>
    <mergeCell ref="AA25:AA26"/>
    <mergeCell ref="AB25:AB26"/>
    <mergeCell ref="AC25:AC26"/>
    <mergeCell ref="AD25:AD26"/>
    <mergeCell ref="AE25:AE26"/>
    <mergeCell ref="AF20:AF21"/>
    <mergeCell ref="AG20:AG21"/>
    <mergeCell ref="Z20:Z21"/>
    <mergeCell ref="AA20:AA21"/>
    <mergeCell ref="AB20:AB21"/>
    <mergeCell ref="AC20:AC21"/>
    <mergeCell ref="AD20:AD21"/>
    <mergeCell ref="AE20:AE21"/>
    <mergeCell ref="AC18:AC19"/>
    <mergeCell ref="AD18:AD19"/>
    <mergeCell ref="G25:G26"/>
    <mergeCell ref="H25:H26"/>
    <mergeCell ref="I25:I26"/>
    <mergeCell ref="J25:J26"/>
    <mergeCell ref="K25:K26"/>
    <mergeCell ref="L25:L26"/>
    <mergeCell ref="M25:M26"/>
    <mergeCell ref="P20:P21"/>
    <mergeCell ref="Q20:Q21"/>
    <mergeCell ref="G20:G21"/>
    <mergeCell ref="H20:H21"/>
    <mergeCell ref="I20:I21"/>
    <mergeCell ref="J20:J21"/>
    <mergeCell ref="K20:K21"/>
    <mergeCell ref="L20:L21"/>
    <mergeCell ref="M20:M21"/>
    <mergeCell ref="N20:N21"/>
    <mergeCell ref="O20:O21"/>
    <mergeCell ref="N25:N26"/>
    <mergeCell ref="O25:O26"/>
    <mergeCell ref="P25:P26"/>
    <mergeCell ref="Q25:Q26"/>
    <mergeCell ref="G22:G23"/>
    <mergeCell ref="H22:H23"/>
    <mergeCell ref="B20:B21"/>
    <mergeCell ref="C20:C21"/>
    <mergeCell ref="D20:D21"/>
    <mergeCell ref="E20:E21"/>
    <mergeCell ref="F20:F21"/>
    <mergeCell ref="A20:A24"/>
    <mergeCell ref="A25:A26"/>
    <mergeCell ref="B25:B26"/>
    <mergeCell ref="C25:C26"/>
    <mergeCell ref="D25:D26"/>
    <mergeCell ref="E25:E26"/>
    <mergeCell ref="F25:F26"/>
    <mergeCell ref="B22:B23"/>
    <mergeCell ref="C22:C23"/>
    <mergeCell ref="D22:D23"/>
    <mergeCell ref="E22:E23"/>
    <mergeCell ref="F22:F23"/>
    <mergeCell ref="N15:N17"/>
    <mergeCell ref="O15:O17"/>
    <mergeCell ref="AB15:AB17"/>
    <mergeCell ref="AC15:AC17"/>
    <mergeCell ref="X18:X19"/>
    <mergeCell ref="AA18:AA19"/>
    <mergeCell ref="AB18:AB19"/>
    <mergeCell ref="U15:U17"/>
    <mergeCell ref="V15:V17"/>
    <mergeCell ref="P15:P17"/>
    <mergeCell ref="Q15:Q17"/>
    <mergeCell ref="R15:R17"/>
    <mergeCell ref="S15:S17"/>
    <mergeCell ref="T15:T17"/>
    <mergeCell ref="Y18:Y19"/>
    <mergeCell ref="Z18:Z19"/>
    <mergeCell ref="R18:R19"/>
    <mergeCell ref="S18:S19"/>
    <mergeCell ref="T18:T19"/>
    <mergeCell ref="E15:E17"/>
    <mergeCell ref="I15:I17"/>
    <mergeCell ref="J15:J17"/>
    <mergeCell ref="K15:K17"/>
    <mergeCell ref="L15:L17"/>
    <mergeCell ref="M15:M17"/>
    <mergeCell ref="F15:F17"/>
    <mergeCell ref="G15:G17"/>
    <mergeCell ref="H15:H17"/>
    <mergeCell ref="BS13:BS14"/>
    <mergeCell ref="BT13:BT14"/>
    <mergeCell ref="BS15:BS17"/>
    <mergeCell ref="BS18:BS19"/>
    <mergeCell ref="AG25:AG26"/>
    <mergeCell ref="BG25:BG26"/>
    <mergeCell ref="BT25:BT26"/>
    <mergeCell ref="A11:A12"/>
    <mergeCell ref="B11:B12"/>
    <mergeCell ref="C11:C12"/>
    <mergeCell ref="A13:A14"/>
    <mergeCell ref="B13:B14"/>
    <mergeCell ref="C13:C14"/>
    <mergeCell ref="A15:A19"/>
    <mergeCell ref="E18:E19"/>
    <mergeCell ref="F18:F19"/>
    <mergeCell ref="D18:D19"/>
    <mergeCell ref="B15:B19"/>
    <mergeCell ref="C15:C19"/>
    <mergeCell ref="G18:G19"/>
    <mergeCell ref="H18:H19"/>
    <mergeCell ref="I18:I19"/>
    <mergeCell ref="J18:J19"/>
    <mergeCell ref="D15:D17"/>
  </mergeCells>
  <conditionalFormatting sqref="K8:T8 J10:AD10 AD8:AD9">
    <cfRule type="containsText" dxfId="601" priority="882" operator="containsText" text="Muy Baja">
      <formula>NOT(ISERROR(SEARCH(("Muy Baja"),(J8))))</formula>
    </cfRule>
  </conditionalFormatting>
  <conditionalFormatting sqref="K8:T8 J10:AD10 AD8:AD9">
    <cfRule type="containsText" dxfId="600" priority="883" operator="containsText" text="Baja">
      <formula>NOT(ISERROR(SEARCH(("Baja"),(J8))))</formula>
    </cfRule>
  </conditionalFormatting>
  <conditionalFormatting sqref="K8:T8 J10:AD10 AD8:AD9">
    <cfRule type="containsText" dxfId="599" priority="884" operator="containsText" text="A l t a">
      <formula>NOT(ISERROR(SEARCH(("A l t a"),(J8))))</formula>
    </cfRule>
  </conditionalFormatting>
  <conditionalFormatting sqref="K8:T8 J10:AD10 AD8:AD9">
    <cfRule type="containsText" dxfId="598" priority="885" operator="containsText" text="Muy Alta">
      <formula>NOT(ISERROR(SEARCH(("Muy Alta"),(J8))))</formula>
    </cfRule>
  </conditionalFormatting>
  <conditionalFormatting sqref="K8:T8 J10:AD10 AD8:AD9">
    <cfRule type="cellIs" dxfId="597" priority="886" operator="equal">
      <formula>"Media"</formula>
    </cfRule>
  </conditionalFormatting>
  <conditionalFormatting sqref="AG8 AG25">
    <cfRule type="containsText" dxfId="596" priority="887" operator="containsText" text="Extremo">
      <formula>NOT(ISERROR(SEARCH(("Extremo"),(AG8))))</formula>
    </cfRule>
  </conditionalFormatting>
  <conditionalFormatting sqref="AG8 AG25">
    <cfRule type="containsText" dxfId="595" priority="888" operator="containsText" text="Alto">
      <formula>NOT(ISERROR(SEARCH(("Alto"),(AG8))))</formula>
    </cfRule>
  </conditionalFormatting>
  <conditionalFormatting sqref="AE8 AG8 AE10 AG25">
    <cfRule type="containsText" dxfId="594" priority="889" operator="containsText" text="Moderado">
      <formula>NOT(ISERROR(SEARCH(("Moderado"),(AE8))))</formula>
    </cfRule>
  </conditionalFormatting>
  <conditionalFormatting sqref="AG8 AG25">
    <cfRule type="containsText" dxfId="593" priority="890" operator="containsText" text="Bajo">
      <formula>NOT(ISERROR(SEARCH(("Bajo"),(AG8))))</formula>
    </cfRule>
  </conditionalFormatting>
  <conditionalFormatting sqref="AE8 AE10">
    <cfRule type="containsText" dxfId="592" priority="896" operator="containsText" text="Catastrófico">
      <formula>NOT(ISERROR(SEARCH(("Catastrófico"),(AE8))))</formula>
    </cfRule>
  </conditionalFormatting>
  <conditionalFormatting sqref="AE8 AE10">
    <cfRule type="containsText" dxfId="591" priority="897" operator="containsText" text="Mayor">
      <formula>NOT(ISERROR(SEARCH(("Mayor"),(AE8))))</formula>
    </cfRule>
  </conditionalFormatting>
  <conditionalFormatting sqref="AE8 AE10">
    <cfRule type="containsText" dxfId="590" priority="899" operator="containsText" text="Menor">
      <formula>NOT(ISERROR(SEARCH(("Menor"),(AE8))))</formula>
    </cfRule>
  </conditionalFormatting>
  <conditionalFormatting sqref="AE8 AE10">
    <cfRule type="containsText" dxfId="589" priority="900" operator="containsText" text="Leve">
      <formula>NOT(ISERROR(SEARCH(("Leve"),(AE8))))</formula>
    </cfRule>
  </conditionalFormatting>
  <conditionalFormatting sqref="AE11">
    <cfRule type="containsText" dxfId="588" priority="925" operator="containsText" text="Catastrófico">
      <formula>NOT(ISERROR(SEARCH(("Catastrófico"),(AE11))))</formula>
    </cfRule>
  </conditionalFormatting>
  <conditionalFormatting sqref="AE11">
    <cfRule type="containsText" dxfId="587" priority="926" operator="containsText" text="Mayor">
      <formula>NOT(ISERROR(SEARCH(("Mayor"),(AE11))))</formula>
    </cfRule>
  </conditionalFormatting>
  <conditionalFormatting sqref="AE11">
    <cfRule type="containsText" dxfId="586" priority="927" operator="containsText" text="Moderado">
      <formula>NOT(ISERROR(SEARCH(("Moderado"),(AE11))))</formula>
    </cfRule>
  </conditionalFormatting>
  <conditionalFormatting sqref="AE11">
    <cfRule type="containsText" dxfId="585" priority="928" operator="containsText" text="Menor">
      <formula>NOT(ISERROR(SEARCH(("Menor"),(AE11))))</formula>
    </cfRule>
  </conditionalFormatting>
  <conditionalFormatting sqref="AE11">
    <cfRule type="containsText" dxfId="584" priority="929" operator="containsText" text="Leve">
      <formula>NOT(ISERROR(SEARCH(("Leve"),(AE11))))</formula>
    </cfRule>
  </conditionalFormatting>
  <conditionalFormatting sqref="AD11">
    <cfRule type="containsText" dxfId="583" priority="934" operator="containsText" text="Muy Baja">
      <formula>NOT(ISERROR(SEARCH(("Muy Baja"),(AD11))))</formula>
    </cfRule>
  </conditionalFormatting>
  <conditionalFormatting sqref="AD11">
    <cfRule type="containsText" dxfId="582" priority="935" operator="containsText" text="Baja">
      <formula>NOT(ISERROR(SEARCH(("Baja"),(AD11))))</formula>
    </cfRule>
  </conditionalFormatting>
  <conditionalFormatting sqref="AD11">
    <cfRule type="containsText" dxfId="581" priority="936" operator="containsText" text="A l t a">
      <formula>NOT(ISERROR(SEARCH(("A l t a"),(AD11))))</formula>
    </cfRule>
  </conditionalFormatting>
  <conditionalFormatting sqref="AD11">
    <cfRule type="containsText" dxfId="580" priority="937" operator="containsText" text="Muy Alta">
      <formula>NOT(ISERROR(SEARCH(("Muy Alta"),(AD11))))</formula>
    </cfRule>
  </conditionalFormatting>
  <conditionalFormatting sqref="AD11">
    <cfRule type="cellIs" dxfId="579" priority="938" operator="equal">
      <formula>"Media"</formula>
    </cfRule>
  </conditionalFormatting>
  <conditionalFormatting sqref="J11">
    <cfRule type="containsText" dxfId="578" priority="940" operator="containsText" text="Muy Baja">
      <formula>NOT(ISERROR(SEARCH(("Muy Baja"),(J11))))</formula>
    </cfRule>
  </conditionalFormatting>
  <conditionalFormatting sqref="J11">
    <cfRule type="containsText" dxfId="577" priority="941" operator="containsText" text="Baja">
      <formula>NOT(ISERROR(SEARCH(("Baja"),(J11))))</formula>
    </cfRule>
  </conditionalFormatting>
  <conditionalFormatting sqref="J11">
    <cfRule type="containsText" dxfId="576" priority="942" operator="containsText" text="A l t a">
      <formula>NOT(ISERROR(SEARCH(("A l t a"),(J11))))</formula>
    </cfRule>
  </conditionalFormatting>
  <conditionalFormatting sqref="J11">
    <cfRule type="containsText" dxfId="575" priority="943" operator="containsText" text="Muy Alta">
      <formula>NOT(ISERROR(SEARCH(("Muy Alta"),(J11))))</formula>
    </cfRule>
  </conditionalFormatting>
  <conditionalFormatting sqref="J11">
    <cfRule type="cellIs" dxfId="574" priority="944" operator="equal">
      <formula>"Media"</formula>
    </cfRule>
  </conditionalFormatting>
  <conditionalFormatting sqref="AE12">
    <cfRule type="containsText" dxfId="573" priority="964" operator="containsText" text="Catastrófico">
      <formula>NOT(ISERROR(SEARCH(("Catastrófico"),(AE12))))</formula>
    </cfRule>
  </conditionalFormatting>
  <conditionalFormatting sqref="AE12">
    <cfRule type="containsText" dxfId="572" priority="965" operator="containsText" text="Mayor">
      <formula>NOT(ISERROR(SEARCH(("Mayor"),(AE12))))</formula>
    </cfRule>
  </conditionalFormatting>
  <conditionalFormatting sqref="AE12">
    <cfRule type="containsText" dxfId="571" priority="966" operator="containsText" text="Moderado">
      <formula>NOT(ISERROR(SEARCH(("Moderado"),(AE12))))</formula>
    </cfRule>
  </conditionalFormatting>
  <conditionalFormatting sqref="AE12">
    <cfRule type="containsText" dxfId="570" priority="967" operator="containsText" text="Menor">
      <formula>NOT(ISERROR(SEARCH(("Menor"),(AE12))))</formula>
    </cfRule>
  </conditionalFormatting>
  <conditionalFormatting sqref="AE12">
    <cfRule type="containsText" dxfId="569" priority="968" operator="containsText" text="Leve">
      <formula>NOT(ISERROR(SEARCH(("Leve"),(AE12))))</formula>
    </cfRule>
  </conditionalFormatting>
  <conditionalFormatting sqref="AD12">
    <cfRule type="containsText" dxfId="568" priority="973" operator="containsText" text="Muy Baja">
      <formula>NOT(ISERROR(SEARCH(("Muy Baja"),(AD12))))</formula>
    </cfRule>
  </conditionalFormatting>
  <conditionalFormatting sqref="AD12">
    <cfRule type="containsText" dxfId="567" priority="974" operator="containsText" text="Baja">
      <formula>NOT(ISERROR(SEARCH(("Baja"),(AD12))))</formula>
    </cfRule>
  </conditionalFormatting>
  <conditionalFormatting sqref="AD12">
    <cfRule type="containsText" dxfId="566" priority="975" operator="containsText" text="A l t a">
      <formula>NOT(ISERROR(SEARCH(("A l t a"),(AD12))))</formula>
    </cfRule>
  </conditionalFormatting>
  <conditionalFormatting sqref="AD12">
    <cfRule type="containsText" dxfId="565" priority="976" operator="containsText" text="Muy Alta">
      <formula>NOT(ISERROR(SEARCH(("Muy Alta"),(AD12))))</formula>
    </cfRule>
  </conditionalFormatting>
  <conditionalFormatting sqref="AD12">
    <cfRule type="cellIs" dxfId="564" priority="977" operator="equal">
      <formula>"Media"</formula>
    </cfRule>
  </conditionalFormatting>
  <conditionalFormatting sqref="J12">
    <cfRule type="containsText" dxfId="563" priority="978" operator="containsText" text="Muy Baja">
      <formula>NOT(ISERROR(SEARCH(("Muy Baja"),(J12))))</formula>
    </cfRule>
  </conditionalFormatting>
  <conditionalFormatting sqref="J12">
    <cfRule type="containsText" dxfId="562" priority="979" operator="containsText" text="Baja">
      <formula>NOT(ISERROR(SEARCH(("Baja"),(J12))))</formula>
    </cfRule>
  </conditionalFormatting>
  <conditionalFormatting sqref="J12">
    <cfRule type="containsText" dxfId="561" priority="980" operator="containsText" text="A l t a">
      <formula>NOT(ISERROR(SEARCH(("A l t a"),(J12))))</formula>
    </cfRule>
  </conditionalFormatting>
  <conditionalFormatting sqref="J12">
    <cfRule type="containsText" dxfId="560" priority="981" operator="containsText" text="Muy Alta">
      <formula>NOT(ISERROR(SEARCH(("Muy Alta"),(J12))))</formula>
    </cfRule>
  </conditionalFormatting>
  <conditionalFormatting sqref="J12">
    <cfRule type="cellIs" dxfId="559" priority="982" operator="equal">
      <formula>"Media"</formula>
    </cfRule>
  </conditionalFormatting>
  <conditionalFormatting sqref="K11:K12">
    <cfRule type="containsText" dxfId="558" priority="997" operator="containsText" text="Muy Baja">
      <formula>NOT(ISERROR(SEARCH(("Muy Baja"),(K11))))</formula>
    </cfRule>
  </conditionalFormatting>
  <conditionalFormatting sqref="K11:K12">
    <cfRule type="containsText" dxfId="557" priority="998" operator="containsText" text="Baja">
      <formula>NOT(ISERROR(SEARCH(("Baja"),(K11))))</formula>
    </cfRule>
  </conditionalFormatting>
  <conditionalFormatting sqref="K11:K12">
    <cfRule type="containsText" dxfId="556" priority="999" operator="containsText" text="A l t a">
      <formula>NOT(ISERROR(SEARCH(("A l t a"),(K11))))</formula>
    </cfRule>
  </conditionalFormatting>
  <conditionalFormatting sqref="K11:K12">
    <cfRule type="containsText" dxfId="555" priority="1000" operator="containsText" text="Muy Alta">
      <formula>NOT(ISERROR(SEARCH(("Muy Alta"),(K11))))</formula>
    </cfRule>
  </conditionalFormatting>
  <conditionalFormatting sqref="K11:K12">
    <cfRule type="cellIs" dxfId="554" priority="1001" operator="equal">
      <formula>"Media"</formula>
    </cfRule>
  </conditionalFormatting>
  <conditionalFormatting sqref="L11:AC12">
    <cfRule type="containsText" dxfId="553" priority="1002" operator="containsText" text="Muy Baja">
      <formula>NOT(ISERROR(SEARCH(("Muy Baja"),(L11))))</formula>
    </cfRule>
  </conditionalFormatting>
  <conditionalFormatting sqref="L11:AC12">
    <cfRule type="containsText" dxfId="552" priority="1003" operator="containsText" text="Baja">
      <formula>NOT(ISERROR(SEARCH(("Baja"),(L11))))</formula>
    </cfRule>
  </conditionalFormatting>
  <conditionalFormatting sqref="L11:AC12">
    <cfRule type="containsText" dxfId="551" priority="1004" operator="containsText" text="A l t a">
      <formula>NOT(ISERROR(SEARCH(("A l t a"),(L11))))</formula>
    </cfRule>
  </conditionalFormatting>
  <conditionalFormatting sqref="L11:AC12">
    <cfRule type="containsText" dxfId="550" priority="1005" operator="containsText" text="Muy Alta">
      <formula>NOT(ISERROR(SEARCH(("Muy Alta"),(L11))))</formula>
    </cfRule>
  </conditionalFormatting>
  <conditionalFormatting sqref="L11:AC12">
    <cfRule type="cellIs" dxfId="549" priority="1006" operator="equal">
      <formula>"Media"</formula>
    </cfRule>
  </conditionalFormatting>
  <conditionalFormatting sqref="I8 I25">
    <cfRule type="containsText" dxfId="548" priority="1095" operator="containsText" text="Rara vez">
      <formula>NOT(ISERROR(SEARCH("Rara vez",I8)))</formula>
    </cfRule>
  </conditionalFormatting>
  <conditionalFormatting sqref="I8 I25">
    <cfRule type="containsText" dxfId="547" priority="1096" operator="containsText" text="Improbable">
      <formula>NOT(ISERROR(SEARCH("Improbable",I8)))</formula>
    </cfRule>
  </conditionalFormatting>
  <conditionalFormatting sqref="I8 I25">
    <cfRule type="containsText" dxfId="546" priority="1097" operator="containsText" text="Probable">
      <formula>NOT(ISERROR(SEARCH("Probable",I8)))</formula>
    </cfRule>
  </conditionalFormatting>
  <conditionalFormatting sqref="I8 I25">
    <cfRule type="containsText" dxfId="545" priority="1098" operator="containsText" text="Casi seguro">
      <formula>NOT(ISERROR(SEARCH("Casi seguro",I8)))</formula>
    </cfRule>
  </conditionalFormatting>
  <conditionalFormatting sqref="I8 I25">
    <cfRule type="cellIs" dxfId="544" priority="1099" operator="equal">
      <formula>"Posible"</formula>
    </cfRule>
  </conditionalFormatting>
  <conditionalFormatting sqref="J8:J9">
    <cfRule type="containsText" dxfId="543" priority="1100" operator="containsText" text="Muy Baja">
      <formula>NOT(ISERROR(SEARCH(("Muy Baja"),(J8))))</formula>
    </cfRule>
  </conditionalFormatting>
  <conditionalFormatting sqref="J8:J9">
    <cfRule type="containsText" dxfId="542" priority="1101" operator="containsText" text="Baja">
      <formula>NOT(ISERROR(SEARCH(("Baja"),(J8))))</formula>
    </cfRule>
  </conditionalFormatting>
  <conditionalFormatting sqref="J8:J9">
    <cfRule type="containsText" dxfId="541" priority="1102" operator="containsText" text="A l t a">
      <formula>NOT(ISERROR(SEARCH(("A l t a"),(J8))))</formula>
    </cfRule>
  </conditionalFormatting>
  <conditionalFormatting sqref="J8:J9">
    <cfRule type="containsText" dxfId="540" priority="1103" operator="containsText" text="Muy Alta">
      <formula>NOT(ISERROR(SEARCH(("Muy Alta"),(J8))))</formula>
    </cfRule>
  </conditionalFormatting>
  <conditionalFormatting sqref="J8:J9">
    <cfRule type="cellIs" dxfId="539" priority="1104" operator="equal">
      <formula>"Media"</formula>
    </cfRule>
  </conditionalFormatting>
  <conditionalFormatting sqref="J25">
    <cfRule type="containsText" dxfId="538" priority="1470" operator="containsText" text="Muy Baja">
      <formula>NOT(ISERROR(SEARCH(("Muy Baja"),(J25))))</formula>
    </cfRule>
  </conditionalFormatting>
  <conditionalFormatting sqref="J25">
    <cfRule type="containsText" dxfId="537" priority="1471" operator="containsText" text="Baja">
      <formula>NOT(ISERROR(SEARCH(("Baja"),(J25))))</formula>
    </cfRule>
  </conditionalFormatting>
  <conditionalFormatting sqref="J25">
    <cfRule type="containsText" dxfId="536" priority="1472" operator="containsText" text="A l t a">
      <formula>NOT(ISERROR(SEARCH(("A l t a"),(J25))))</formula>
    </cfRule>
  </conditionalFormatting>
  <conditionalFormatting sqref="J25">
    <cfRule type="containsText" dxfId="535" priority="1473" operator="containsText" text="Muy Alta">
      <formula>NOT(ISERROR(SEARCH(("Muy Alta"),(J25))))</formula>
    </cfRule>
  </conditionalFormatting>
  <conditionalFormatting sqref="J25">
    <cfRule type="cellIs" dxfId="534" priority="1474" operator="equal">
      <formula>"Media"</formula>
    </cfRule>
  </conditionalFormatting>
  <conditionalFormatting sqref="AE25">
    <cfRule type="containsText" dxfId="533" priority="1554" operator="containsText" text="Catastrófico">
      <formula>NOT(ISERROR(SEARCH(("Catastrófico"),(AE25))))</formula>
    </cfRule>
  </conditionalFormatting>
  <conditionalFormatting sqref="AE25">
    <cfRule type="containsText" dxfId="532" priority="1555" operator="containsText" text="Mayor">
      <formula>NOT(ISERROR(SEARCH(("Mayor"),(AE25))))</formula>
    </cfRule>
  </conditionalFormatting>
  <conditionalFormatting sqref="AE25">
    <cfRule type="containsText" dxfId="531" priority="1556" operator="containsText" text="Moderado">
      <formula>NOT(ISERROR(SEARCH(("Moderado"),(AE25))))</formula>
    </cfRule>
  </conditionalFormatting>
  <conditionalFormatting sqref="AE25">
    <cfRule type="containsText" dxfId="530" priority="1557" operator="containsText" text="Menor">
      <formula>NOT(ISERROR(SEARCH(("Menor"),(AE25))))</formula>
    </cfRule>
  </conditionalFormatting>
  <conditionalFormatting sqref="AE25">
    <cfRule type="containsText" dxfId="529" priority="1558" operator="containsText" text="Leve">
      <formula>NOT(ISERROR(SEARCH(("Leve"),(AE25))))</formula>
    </cfRule>
  </conditionalFormatting>
  <conditionalFormatting sqref="AD25">
    <cfRule type="containsText" dxfId="528" priority="1559" operator="containsText" text="Muy Baja">
      <formula>NOT(ISERROR(SEARCH(("Muy Baja"),(AD25))))</formula>
    </cfRule>
  </conditionalFormatting>
  <conditionalFormatting sqref="AD25">
    <cfRule type="containsText" dxfId="527" priority="1560" operator="containsText" text="Baja">
      <formula>NOT(ISERROR(SEARCH(("Baja"),(AD25))))</formula>
    </cfRule>
  </conditionalFormatting>
  <conditionalFormatting sqref="AD25">
    <cfRule type="containsText" dxfId="526" priority="1561" operator="containsText" text="A l t a">
      <formula>NOT(ISERROR(SEARCH(("A l t a"),(AD25))))</formula>
    </cfRule>
  </conditionalFormatting>
  <conditionalFormatting sqref="AD25">
    <cfRule type="containsText" dxfId="525" priority="1562" operator="containsText" text="Muy Alta">
      <formula>NOT(ISERROR(SEARCH(("Muy Alta"),(AD25))))</formula>
    </cfRule>
  </conditionalFormatting>
  <conditionalFormatting sqref="AD25">
    <cfRule type="cellIs" dxfId="524" priority="1563" operator="equal">
      <formula>"Media"</formula>
    </cfRule>
  </conditionalFormatting>
  <conditionalFormatting sqref="AH25">
    <cfRule type="containsText" dxfId="523" priority="1569" operator="containsText" text="Extremo">
      <formula>NOT(ISERROR(SEARCH(("Extremo"),(AH25))))</formula>
    </cfRule>
  </conditionalFormatting>
  <conditionalFormatting sqref="AH25">
    <cfRule type="containsText" dxfId="522" priority="1570" operator="containsText" text="Alto">
      <formula>NOT(ISERROR(SEARCH(("Alto"),(AH25))))</formula>
    </cfRule>
  </conditionalFormatting>
  <conditionalFormatting sqref="AH25">
    <cfRule type="containsText" dxfId="521" priority="1571" operator="containsText" text="Moderado">
      <formula>NOT(ISERROR(SEARCH(("Moderado"),(AH25))))</formula>
    </cfRule>
  </conditionalFormatting>
  <conditionalFormatting sqref="AH25">
    <cfRule type="containsText" dxfId="520" priority="1572" operator="containsText" text="Bajo">
      <formula>NOT(ISERROR(SEARCH(("Bajo"),(AH25))))</formula>
    </cfRule>
  </conditionalFormatting>
  <conditionalFormatting sqref="K25">
    <cfRule type="containsText" dxfId="519" priority="1587" operator="containsText" text="Muy Baja">
      <formula>NOT(ISERROR(SEARCH(("Muy Baja"),(K25))))</formula>
    </cfRule>
  </conditionalFormatting>
  <conditionalFormatting sqref="K25">
    <cfRule type="containsText" dxfId="518" priority="1588" operator="containsText" text="Baja">
      <formula>NOT(ISERROR(SEARCH(("Baja"),(K25))))</formula>
    </cfRule>
  </conditionalFormatting>
  <conditionalFormatting sqref="K25">
    <cfRule type="containsText" dxfId="517" priority="1589" operator="containsText" text="A l t a">
      <formula>NOT(ISERROR(SEARCH(("A l t a"),(K25))))</formula>
    </cfRule>
  </conditionalFormatting>
  <conditionalFormatting sqref="K25">
    <cfRule type="containsText" dxfId="516" priority="1590" operator="containsText" text="Muy Alta">
      <formula>NOT(ISERROR(SEARCH(("Muy Alta"),(K25))))</formula>
    </cfRule>
  </conditionalFormatting>
  <conditionalFormatting sqref="K25">
    <cfRule type="cellIs" dxfId="515" priority="1591" operator="equal">
      <formula>"Media"</formula>
    </cfRule>
  </conditionalFormatting>
  <conditionalFormatting sqref="L25:AC25">
    <cfRule type="containsText" dxfId="514" priority="1592" operator="containsText" text="Muy Baja">
      <formula>NOT(ISERROR(SEARCH(("Muy Baja"),(L25))))</formula>
    </cfRule>
  </conditionalFormatting>
  <conditionalFormatting sqref="L25:AC25">
    <cfRule type="containsText" dxfId="513" priority="1593" operator="containsText" text="Baja">
      <formula>NOT(ISERROR(SEARCH(("Baja"),(L25))))</formula>
    </cfRule>
  </conditionalFormatting>
  <conditionalFormatting sqref="L25:AC25">
    <cfRule type="containsText" dxfId="512" priority="1594" operator="containsText" text="A l t a">
      <formula>NOT(ISERROR(SEARCH(("A l t a"),(L25))))</formula>
    </cfRule>
  </conditionalFormatting>
  <conditionalFormatting sqref="L25:AC25">
    <cfRule type="containsText" dxfId="511" priority="1595" operator="containsText" text="Muy Alta">
      <formula>NOT(ISERROR(SEARCH(("Muy Alta"),(L25))))</formula>
    </cfRule>
  </conditionalFormatting>
  <conditionalFormatting sqref="L25:AC25">
    <cfRule type="cellIs" dxfId="510" priority="1596" operator="equal">
      <formula>"Media"</formula>
    </cfRule>
  </conditionalFormatting>
  <conditionalFormatting sqref="I10:I12">
    <cfRule type="containsText" dxfId="509" priority="877" operator="containsText" text="Rara vez">
      <formula>NOT(ISERROR(SEARCH("Rara vez",I10)))</formula>
    </cfRule>
  </conditionalFormatting>
  <conditionalFormatting sqref="I10:I12">
    <cfRule type="containsText" dxfId="508" priority="878" operator="containsText" text="Improbable">
      <formula>NOT(ISERROR(SEARCH("Improbable",I10)))</formula>
    </cfRule>
  </conditionalFormatting>
  <conditionalFormatting sqref="I10:I12">
    <cfRule type="containsText" dxfId="507" priority="879" operator="containsText" text="Probable">
      <formula>NOT(ISERROR(SEARCH("Probable",I10)))</formula>
    </cfRule>
  </conditionalFormatting>
  <conditionalFormatting sqref="I10:I12">
    <cfRule type="containsText" dxfId="506" priority="880" operator="containsText" text="Casi seguro">
      <formula>NOT(ISERROR(SEARCH("Casi seguro",I10)))</formula>
    </cfRule>
  </conditionalFormatting>
  <conditionalFormatting sqref="I10:I12">
    <cfRule type="cellIs" dxfId="505" priority="881" operator="equal">
      <formula>"Posible"</formula>
    </cfRule>
  </conditionalFormatting>
  <conditionalFormatting sqref="BE26 BF8:BH8 BE11:BG12 BF9 BH9 BE25:BG25 AY25:AY26">
    <cfRule type="containsText" dxfId="504" priority="847" operator="containsText" text="Débil">
      <formula>NOT(ISERROR(SEARCH("Débil",AY8)))</formula>
    </cfRule>
  </conditionalFormatting>
  <conditionalFormatting sqref="BE26 BF8:BH8 BE11:BG12 BF9 BH9 BE25:BG25 AY25:AY26">
    <cfRule type="containsText" dxfId="503" priority="848" operator="containsText" text="Moderado">
      <formula>NOT(ISERROR(SEARCH("Moderado",AY8)))</formula>
    </cfRule>
  </conditionalFormatting>
  <conditionalFormatting sqref="BE26 BF8:BH8 BE11:BG12 BF9 BH9 BE25:BG25 AY25:AY26">
    <cfRule type="containsText" dxfId="502" priority="851" operator="containsText" text="Fuerte">
      <formula>NOT(ISERROR(SEARCH("Fuerte",AY8)))</formula>
    </cfRule>
  </conditionalFormatting>
  <conditionalFormatting sqref="AY11:AY12">
    <cfRule type="containsText" dxfId="501" priority="844" operator="containsText" text="Débil">
      <formula>NOT(ISERROR(SEARCH("Débil",AY11)))</formula>
    </cfRule>
  </conditionalFormatting>
  <conditionalFormatting sqref="AY11:AY12">
    <cfRule type="containsText" dxfId="500" priority="845" operator="containsText" text="Moderado">
      <formula>NOT(ISERROR(SEARCH("Moderado",AY11)))</formula>
    </cfRule>
  </conditionalFormatting>
  <conditionalFormatting sqref="AY11:AY12">
    <cfRule type="containsText" dxfId="499" priority="846" operator="containsText" text="Fuerte">
      <formula>NOT(ISERROR(SEARCH("Fuerte",AY11)))</formula>
    </cfRule>
  </conditionalFormatting>
  <conditionalFormatting sqref="AZ11:BA12 AZ25:BA26">
    <cfRule type="containsText" dxfId="498" priority="841" operator="containsText" text="Débil">
      <formula>NOT(ISERROR(SEARCH("Débil",AZ11)))</formula>
    </cfRule>
  </conditionalFormatting>
  <conditionalFormatting sqref="AZ11:BA12 AZ25:BA26">
    <cfRule type="containsText" dxfId="497" priority="842" operator="containsText" text="Moderado">
      <formula>NOT(ISERROR(SEARCH("Moderado",AZ11)))</formula>
    </cfRule>
  </conditionalFormatting>
  <conditionalFormatting sqref="AZ11:BA12 AZ25:BA26">
    <cfRule type="containsText" dxfId="496" priority="843" operator="containsText" text="Fuerte">
      <formula>NOT(ISERROR(SEARCH("Fuerte",AZ11)))</formula>
    </cfRule>
  </conditionalFormatting>
  <conditionalFormatting sqref="AG10:AG12">
    <cfRule type="containsText" dxfId="495" priority="837" operator="containsText" text="Extremo">
      <formula>NOT(ISERROR(SEARCH(("Extremo"),(AG10))))</formula>
    </cfRule>
  </conditionalFormatting>
  <conditionalFormatting sqref="AG10:AG12">
    <cfRule type="containsText" dxfId="494" priority="838" operator="containsText" text="Alto">
      <formula>NOT(ISERROR(SEARCH(("Alto"),(AG10))))</formula>
    </cfRule>
  </conditionalFormatting>
  <conditionalFormatting sqref="AG10:AG12">
    <cfRule type="containsText" dxfId="493" priority="839" operator="containsText" text="Moderado">
      <formula>NOT(ISERROR(SEARCH(("Moderado"),(AG10))))</formula>
    </cfRule>
  </conditionalFormatting>
  <conditionalFormatting sqref="AG10:AG12">
    <cfRule type="containsText" dxfId="492" priority="840" operator="containsText" text="Bajo">
      <formula>NOT(ISERROR(SEARCH(("Bajo"),(AG10))))</formula>
    </cfRule>
  </conditionalFormatting>
  <conditionalFormatting sqref="BI8:BJ8 BJ9">
    <cfRule type="containsText" dxfId="491" priority="805" operator="containsText" text="Rara vez">
      <formula>NOT(ISERROR(SEARCH("Rara vez",BI8)))</formula>
    </cfRule>
  </conditionalFormatting>
  <conditionalFormatting sqref="BI8:BJ8 BJ9">
    <cfRule type="containsText" dxfId="490" priority="806" operator="containsText" text="Improbable">
      <formula>NOT(ISERROR(SEARCH("Improbable",BI8)))</formula>
    </cfRule>
  </conditionalFormatting>
  <conditionalFormatting sqref="BI8:BJ8 BJ9">
    <cfRule type="containsText" dxfId="489" priority="807" operator="containsText" text="Probable">
      <formula>NOT(ISERROR(SEARCH("Probable",BI8)))</formula>
    </cfRule>
  </conditionalFormatting>
  <conditionalFormatting sqref="BI8:BJ8 BJ9">
    <cfRule type="containsText" dxfId="488" priority="808" operator="containsText" text="Casi seguro">
      <formula>NOT(ISERROR(SEARCH("Casi seguro",BI8)))</formula>
    </cfRule>
  </conditionalFormatting>
  <conditionalFormatting sqref="BI8:BJ8 BJ9">
    <cfRule type="cellIs" dxfId="487" priority="809" operator="equal">
      <formula>"Posible"</formula>
    </cfRule>
  </conditionalFormatting>
  <conditionalFormatting sqref="BH11:BH12">
    <cfRule type="containsText" dxfId="486" priority="802" operator="containsText" text="Débil">
      <formula>NOT(ISERROR(SEARCH("Débil",BH11)))</formula>
    </cfRule>
  </conditionalFormatting>
  <conditionalFormatting sqref="BH11:BH12">
    <cfRule type="containsText" dxfId="485" priority="803" operator="containsText" text="Moderado">
      <formula>NOT(ISERROR(SEARCH("Moderado",BH11)))</formula>
    </cfRule>
  </conditionalFormatting>
  <conditionalFormatting sqref="BH11:BH12">
    <cfRule type="containsText" dxfId="484" priority="804" operator="containsText" text="Fuerte">
      <formula>NOT(ISERROR(SEARCH("Fuerte",BH11)))</formula>
    </cfRule>
  </conditionalFormatting>
  <conditionalFormatting sqref="AY20:BA21 BF21:BG21 BF20">
    <cfRule type="containsText" dxfId="483" priority="516" operator="containsText" text="Débil">
      <formula>NOT(ISERROR(SEARCH("Débil",AY20)))</formula>
    </cfRule>
  </conditionalFormatting>
  <conditionalFormatting sqref="AY20:BA21 BF21:BG21 BF20">
    <cfRule type="containsText" dxfId="482" priority="517" operator="containsText" text="Moderado">
      <formula>NOT(ISERROR(SEARCH("Moderado",AY20)))</formula>
    </cfRule>
  </conditionalFormatting>
  <conditionalFormatting sqref="AY20:BA21 BF21:BG21 BF20">
    <cfRule type="containsText" dxfId="481" priority="518" operator="containsText" text="Fuerte">
      <formula>NOT(ISERROR(SEARCH("Fuerte",AY20)))</formula>
    </cfRule>
  </conditionalFormatting>
  <conditionalFormatting sqref="BI11:BI12">
    <cfRule type="containsText" dxfId="480" priority="736" operator="containsText" text="Rara vez">
      <formula>NOT(ISERROR(SEARCH("Rara vez",BI11)))</formula>
    </cfRule>
  </conditionalFormatting>
  <conditionalFormatting sqref="BI11:BI12">
    <cfRule type="containsText" dxfId="479" priority="737" operator="containsText" text="Improbable">
      <formula>NOT(ISERROR(SEARCH("Improbable",BI11)))</formula>
    </cfRule>
  </conditionalFormatting>
  <conditionalFormatting sqref="BI11:BI12">
    <cfRule type="containsText" dxfId="478" priority="738" operator="containsText" text="Probable">
      <formula>NOT(ISERROR(SEARCH("Probable",BI11)))</formula>
    </cfRule>
  </conditionalFormatting>
  <conditionalFormatting sqref="BI11:BI12">
    <cfRule type="containsText" dxfId="477" priority="739" operator="containsText" text="Casi seguro">
      <formula>NOT(ISERROR(SEARCH("Casi seguro",BI11)))</formula>
    </cfRule>
  </conditionalFormatting>
  <conditionalFormatting sqref="BI11:BI12">
    <cfRule type="cellIs" dxfId="476" priority="740" operator="equal">
      <formula>"Posible"</formula>
    </cfRule>
  </conditionalFormatting>
  <conditionalFormatting sqref="BH25">
    <cfRule type="containsText" dxfId="475" priority="746" operator="containsText" text="Débil">
      <formula>NOT(ISERROR(SEARCH("Débil",BH25)))</formula>
    </cfRule>
  </conditionalFormatting>
  <conditionalFormatting sqref="BH25">
    <cfRule type="containsText" dxfId="474" priority="747" operator="containsText" text="Moderado">
      <formula>NOT(ISERROR(SEARCH("Moderado",BH25)))</formula>
    </cfRule>
  </conditionalFormatting>
  <conditionalFormatting sqref="BH25">
    <cfRule type="containsText" dxfId="473" priority="748" operator="containsText" text="Fuerte">
      <formula>NOT(ISERROR(SEARCH("Fuerte",BH25)))</formula>
    </cfRule>
  </conditionalFormatting>
  <conditionalFormatting sqref="BI25">
    <cfRule type="containsText" dxfId="472" priority="741" operator="containsText" text="Rara vez">
      <formula>NOT(ISERROR(SEARCH("Rara vez",BI25)))</formula>
    </cfRule>
  </conditionalFormatting>
  <conditionalFormatting sqref="BI25">
    <cfRule type="containsText" dxfId="471" priority="742" operator="containsText" text="Improbable">
      <formula>NOT(ISERROR(SEARCH("Improbable",BI25)))</formula>
    </cfRule>
  </conditionalFormatting>
  <conditionalFormatting sqref="BI25">
    <cfRule type="containsText" dxfId="470" priority="743" operator="containsText" text="Probable">
      <formula>NOT(ISERROR(SEARCH("Probable",BI25)))</formula>
    </cfRule>
  </conditionalFormatting>
  <conditionalFormatting sqref="BI25">
    <cfRule type="containsText" dxfId="469" priority="744" operator="containsText" text="Casi seguro">
      <formula>NOT(ISERROR(SEARCH("Casi seguro",BI25)))</formula>
    </cfRule>
  </conditionalFormatting>
  <conditionalFormatting sqref="BI25">
    <cfRule type="cellIs" dxfId="468" priority="745" operator="equal">
      <formula>"Posible"</formula>
    </cfRule>
  </conditionalFormatting>
  <conditionalFormatting sqref="BK8">
    <cfRule type="containsText" dxfId="467" priority="732" operator="containsText" text="Extremo">
      <formula>NOT(ISERROR(SEARCH(("Extremo"),(BK8))))</formula>
    </cfRule>
  </conditionalFormatting>
  <conditionalFormatting sqref="BK8">
    <cfRule type="containsText" dxfId="466" priority="733" operator="containsText" text="Alto">
      <formula>NOT(ISERROR(SEARCH(("Alto"),(BK8))))</formula>
    </cfRule>
  </conditionalFormatting>
  <conditionalFormatting sqref="BK8">
    <cfRule type="containsText" dxfId="465" priority="734" operator="containsText" text="Moderado">
      <formula>NOT(ISERROR(SEARCH(("Moderado"),(BK8))))</formula>
    </cfRule>
  </conditionalFormatting>
  <conditionalFormatting sqref="BK8">
    <cfRule type="containsText" dxfId="464" priority="735" operator="containsText" text="Bajo">
      <formula>NOT(ISERROR(SEARCH(("Bajo"),(BK8))))</formula>
    </cfRule>
  </conditionalFormatting>
  <conditionalFormatting sqref="BJ25">
    <cfRule type="containsText" dxfId="463" priority="646" operator="containsText" text="Rara vez">
      <formula>NOT(ISERROR(SEARCH("Rara vez",BJ25)))</formula>
    </cfRule>
  </conditionalFormatting>
  <conditionalFormatting sqref="BJ25">
    <cfRule type="containsText" dxfId="462" priority="647" operator="containsText" text="Improbable">
      <formula>NOT(ISERROR(SEARCH("Improbable",BJ25)))</formula>
    </cfRule>
  </conditionalFormatting>
  <conditionalFormatting sqref="BJ25">
    <cfRule type="containsText" dxfId="461" priority="648" operator="containsText" text="Probable">
      <formula>NOT(ISERROR(SEARCH("Probable",BJ25)))</formula>
    </cfRule>
  </conditionalFormatting>
  <conditionalFormatting sqref="BJ25">
    <cfRule type="containsText" dxfId="460" priority="649" operator="containsText" text="Casi seguro">
      <formula>NOT(ISERROR(SEARCH("Casi seguro",BJ25)))</formula>
    </cfRule>
  </conditionalFormatting>
  <conditionalFormatting sqref="BJ25">
    <cfRule type="cellIs" dxfId="459" priority="650" operator="equal">
      <formula>"Posible"</formula>
    </cfRule>
  </conditionalFormatting>
  <conditionalFormatting sqref="BK25">
    <cfRule type="containsText" dxfId="458" priority="642" operator="containsText" text="Extremo">
      <formula>NOT(ISERROR(SEARCH(("Extremo"),(BK25))))</formula>
    </cfRule>
  </conditionalFormatting>
  <conditionalFormatting sqref="BK25">
    <cfRule type="containsText" dxfId="457" priority="643" operator="containsText" text="Alto">
      <formula>NOT(ISERROR(SEARCH(("Alto"),(BK25))))</formula>
    </cfRule>
  </conditionalFormatting>
  <conditionalFormatting sqref="BK25">
    <cfRule type="containsText" dxfId="456" priority="644" operator="containsText" text="Moderado">
      <formula>NOT(ISERROR(SEARCH(("Moderado"),(BK25))))</formula>
    </cfRule>
  </conditionalFormatting>
  <conditionalFormatting sqref="BK25">
    <cfRule type="containsText" dxfId="455" priority="645" operator="containsText" text="Bajo">
      <formula>NOT(ISERROR(SEARCH(("Bajo"),(BK25))))</formula>
    </cfRule>
  </conditionalFormatting>
  <conditionalFormatting sqref="BJ11:BJ12">
    <cfRule type="containsText" dxfId="454" priority="718" operator="containsText" text="Rara vez">
      <formula>NOT(ISERROR(SEARCH("Rara vez",BJ11)))</formula>
    </cfRule>
  </conditionalFormatting>
  <conditionalFormatting sqref="BJ11:BJ12">
    <cfRule type="containsText" dxfId="453" priority="719" operator="containsText" text="Improbable">
      <formula>NOT(ISERROR(SEARCH("Improbable",BJ11)))</formula>
    </cfRule>
  </conditionalFormatting>
  <conditionalFormatting sqref="BJ11:BJ12">
    <cfRule type="containsText" dxfId="452" priority="720" operator="containsText" text="Probable">
      <formula>NOT(ISERROR(SEARCH("Probable",BJ11)))</formula>
    </cfRule>
  </conditionalFormatting>
  <conditionalFormatting sqref="BJ11:BJ12">
    <cfRule type="containsText" dxfId="451" priority="721" operator="containsText" text="Casi seguro">
      <formula>NOT(ISERROR(SEARCH("Casi seguro",BJ11)))</formula>
    </cfRule>
  </conditionalFormatting>
  <conditionalFormatting sqref="BJ11:BJ12">
    <cfRule type="cellIs" dxfId="450" priority="722" operator="equal">
      <formula>"Posible"</formula>
    </cfRule>
  </conditionalFormatting>
  <conditionalFormatting sqref="BK11:BK12">
    <cfRule type="containsText" dxfId="449" priority="714" operator="containsText" text="Extremo">
      <formula>NOT(ISERROR(SEARCH(("Extremo"),(BK11))))</formula>
    </cfRule>
  </conditionalFormatting>
  <conditionalFormatting sqref="BK11:BK12">
    <cfRule type="containsText" dxfId="448" priority="715" operator="containsText" text="Alto">
      <formula>NOT(ISERROR(SEARCH(("Alto"),(BK11))))</formula>
    </cfRule>
  </conditionalFormatting>
  <conditionalFormatting sqref="BK11:BK12">
    <cfRule type="containsText" dxfId="447" priority="716" operator="containsText" text="Moderado">
      <formula>NOT(ISERROR(SEARCH(("Moderado"),(BK11))))</formula>
    </cfRule>
  </conditionalFormatting>
  <conditionalFormatting sqref="BK11:BK12">
    <cfRule type="containsText" dxfId="446" priority="717" operator="containsText" text="Bajo">
      <formula>NOT(ISERROR(SEARCH(("Bajo"),(BK11))))</formula>
    </cfRule>
  </conditionalFormatting>
  <conditionalFormatting sqref="AZ10:BH10">
    <cfRule type="containsText" dxfId="445" priority="621" operator="containsText" text="Débil">
      <formula>NOT(ISERROR(SEARCH("Débil",AZ10)))</formula>
    </cfRule>
  </conditionalFormatting>
  <conditionalFormatting sqref="AZ10:BH10">
    <cfRule type="containsText" dxfId="444" priority="622" operator="containsText" text="Moderado">
      <formula>NOT(ISERROR(SEARCH("Moderado",AZ10)))</formula>
    </cfRule>
  </conditionalFormatting>
  <conditionalFormatting sqref="AZ10:BH10">
    <cfRule type="containsText" dxfId="443" priority="623" operator="containsText" text="Fuerte">
      <formula>NOT(ISERROR(SEARCH("Fuerte",AZ10)))</formula>
    </cfRule>
  </conditionalFormatting>
  <conditionalFormatting sqref="BI10:BJ10">
    <cfRule type="containsText" dxfId="442" priority="616" operator="containsText" text="Rara vez">
      <formula>NOT(ISERROR(SEARCH("Rara vez",BI10)))</formula>
    </cfRule>
  </conditionalFormatting>
  <conditionalFormatting sqref="BI10:BJ10">
    <cfRule type="containsText" dxfId="441" priority="617" operator="containsText" text="Improbable">
      <formula>NOT(ISERROR(SEARCH("Improbable",BI10)))</formula>
    </cfRule>
  </conditionalFormatting>
  <conditionalFormatting sqref="BI10:BJ10">
    <cfRule type="containsText" dxfId="440" priority="618" operator="containsText" text="Probable">
      <formula>NOT(ISERROR(SEARCH("Probable",BI10)))</formula>
    </cfRule>
  </conditionalFormatting>
  <conditionalFormatting sqref="BI10:BJ10">
    <cfRule type="containsText" dxfId="439" priority="619" operator="containsText" text="Casi seguro">
      <formula>NOT(ISERROR(SEARCH("Casi seguro",BI10)))</formula>
    </cfRule>
  </conditionalFormatting>
  <conditionalFormatting sqref="BI10:BJ10">
    <cfRule type="cellIs" dxfId="438" priority="620" operator="equal">
      <formula>"Posible"</formula>
    </cfRule>
  </conditionalFormatting>
  <conditionalFormatting sqref="BK10">
    <cfRule type="containsText" dxfId="437" priority="612" operator="containsText" text="Extremo">
      <formula>NOT(ISERROR(SEARCH(("Extremo"),(BK10))))</formula>
    </cfRule>
  </conditionalFormatting>
  <conditionalFormatting sqref="BK10">
    <cfRule type="containsText" dxfId="436" priority="613" operator="containsText" text="Alto">
      <formula>NOT(ISERROR(SEARCH(("Alto"),(BK10))))</formula>
    </cfRule>
  </conditionalFormatting>
  <conditionalFormatting sqref="BK10">
    <cfRule type="containsText" dxfId="435" priority="614" operator="containsText" text="Moderado">
      <formula>NOT(ISERROR(SEARCH(("Moderado"),(BK10))))</formula>
    </cfRule>
  </conditionalFormatting>
  <conditionalFormatting sqref="BK10">
    <cfRule type="containsText" dxfId="434" priority="615" operator="containsText" text="Bajo">
      <formula>NOT(ISERROR(SEARCH(("Bajo"),(BK10))))</formula>
    </cfRule>
  </conditionalFormatting>
  <conditionalFormatting sqref="AY10">
    <cfRule type="containsText" dxfId="433" priority="609" operator="containsText" text="Débil">
      <formula>NOT(ISERROR(SEARCH("Débil",AY10)))</formula>
    </cfRule>
  </conditionalFormatting>
  <conditionalFormatting sqref="AY10">
    <cfRule type="containsText" dxfId="432" priority="610" operator="containsText" text="Moderado">
      <formula>NOT(ISERROR(SEARCH("Moderado",AY10)))</formula>
    </cfRule>
  </conditionalFormatting>
  <conditionalFormatting sqref="AY10">
    <cfRule type="containsText" dxfId="431" priority="611" operator="containsText" text="Fuerte">
      <formula>NOT(ISERROR(SEARCH("Fuerte",AY10)))</formula>
    </cfRule>
  </conditionalFormatting>
  <conditionalFormatting sqref="U8:AC8">
    <cfRule type="containsText" dxfId="430" priority="589" operator="containsText" text="Muy Baja">
      <formula>NOT(ISERROR(SEARCH(("Muy Baja"),(U8))))</formula>
    </cfRule>
  </conditionalFormatting>
  <conditionalFormatting sqref="U8:AC8">
    <cfRule type="containsText" dxfId="429" priority="590" operator="containsText" text="Baja">
      <formula>NOT(ISERROR(SEARCH(("Baja"),(U8))))</formula>
    </cfRule>
  </conditionalFormatting>
  <conditionalFormatting sqref="U8:AC8">
    <cfRule type="containsText" dxfId="428" priority="591" operator="containsText" text="A l t a">
      <formula>NOT(ISERROR(SEARCH(("A l t a"),(U8))))</formula>
    </cfRule>
  </conditionalFormatting>
  <conditionalFormatting sqref="U8:AC8">
    <cfRule type="containsText" dxfId="427" priority="592" operator="containsText" text="Muy Alta">
      <formula>NOT(ISERROR(SEARCH(("Muy Alta"),(U8))))</formula>
    </cfRule>
  </conditionalFormatting>
  <conditionalFormatting sqref="U8:AC8">
    <cfRule type="cellIs" dxfId="426" priority="593" operator="equal">
      <formula>"Media"</formula>
    </cfRule>
  </conditionalFormatting>
  <conditionalFormatting sqref="BB11:BD12">
    <cfRule type="containsText" dxfId="425" priority="586" operator="containsText" text="Débil">
      <formula>NOT(ISERROR(SEARCH("Débil",BB11)))</formula>
    </cfRule>
  </conditionalFormatting>
  <conditionalFormatting sqref="BB11:BD12">
    <cfRule type="containsText" dxfId="424" priority="587" operator="containsText" text="Moderado">
      <formula>NOT(ISERROR(SEARCH("Moderado",BB11)))</formula>
    </cfRule>
  </conditionalFormatting>
  <conditionalFormatting sqref="BB11:BD12">
    <cfRule type="containsText" dxfId="423" priority="588" operator="containsText" text="Fuerte">
      <formula>NOT(ISERROR(SEARCH("Fuerte",BB11)))</formula>
    </cfRule>
  </conditionalFormatting>
  <conditionalFormatting sqref="AE20">
    <cfRule type="containsText" dxfId="422" priority="524" operator="containsText" text="Catastrófico">
      <formula>NOT(ISERROR(SEARCH(("Catastrófico"),(AE20))))</formula>
    </cfRule>
  </conditionalFormatting>
  <conditionalFormatting sqref="AE20">
    <cfRule type="containsText" dxfId="421" priority="525" operator="containsText" text="Mayor">
      <formula>NOT(ISERROR(SEARCH(("Mayor"),(AE20))))</formula>
    </cfRule>
  </conditionalFormatting>
  <conditionalFormatting sqref="AE20">
    <cfRule type="containsText" dxfId="420" priority="526" operator="containsText" text="Moderado">
      <formula>NOT(ISERROR(SEARCH(("Moderado"),(AE20))))</formula>
    </cfRule>
  </conditionalFormatting>
  <conditionalFormatting sqref="AE20">
    <cfRule type="containsText" dxfId="419" priority="527" operator="containsText" text="Menor">
      <formula>NOT(ISERROR(SEARCH(("Menor"),(AE20))))</formula>
    </cfRule>
  </conditionalFormatting>
  <conditionalFormatting sqref="AE20">
    <cfRule type="containsText" dxfId="418" priority="528" operator="containsText" text="Leve">
      <formula>NOT(ISERROR(SEARCH(("Leve"),(AE20))))</formula>
    </cfRule>
  </conditionalFormatting>
  <conditionalFormatting sqref="AD20">
    <cfRule type="containsText" dxfId="417" priority="529" operator="containsText" text="Muy Baja">
      <formula>NOT(ISERROR(SEARCH(("Muy Baja"),(AD20))))</formula>
    </cfRule>
  </conditionalFormatting>
  <conditionalFormatting sqref="AD20">
    <cfRule type="containsText" dxfId="416" priority="530" operator="containsText" text="Baja">
      <formula>NOT(ISERROR(SEARCH(("Baja"),(AD20))))</formula>
    </cfRule>
  </conditionalFormatting>
  <conditionalFormatting sqref="AD20">
    <cfRule type="containsText" dxfId="415" priority="531" operator="containsText" text="A l t a">
      <formula>NOT(ISERROR(SEARCH(("A l t a"),(AD20))))</formula>
    </cfRule>
  </conditionalFormatting>
  <conditionalFormatting sqref="AD20">
    <cfRule type="containsText" dxfId="414" priority="532" operator="containsText" text="Muy Alta">
      <formula>NOT(ISERROR(SEARCH(("Muy Alta"),(AD20))))</formula>
    </cfRule>
  </conditionalFormatting>
  <conditionalFormatting sqref="AD20">
    <cfRule type="cellIs" dxfId="413" priority="533" operator="equal">
      <formula>"Media"</formula>
    </cfRule>
  </conditionalFormatting>
  <conditionalFormatting sqref="J20">
    <cfRule type="containsText" dxfId="412" priority="534" operator="containsText" text="Muy Baja">
      <formula>NOT(ISERROR(SEARCH(("Muy Baja"),(J20))))</formula>
    </cfRule>
  </conditionalFormatting>
  <conditionalFormatting sqref="J20">
    <cfRule type="containsText" dxfId="411" priority="535" operator="containsText" text="Baja">
      <formula>NOT(ISERROR(SEARCH(("Baja"),(J20))))</formula>
    </cfRule>
  </conditionalFormatting>
  <conditionalFormatting sqref="J20">
    <cfRule type="containsText" dxfId="410" priority="536" operator="containsText" text="A l t a">
      <formula>NOT(ISERROR(SEARCH(("A l t a"),(J20))))</formula>
    </cfRule>
  </conditionalFormatting>
  <conditionalFormatting sqref="J20">
    <cfRule type="containsText" dxfId="409" priority="537" operator="containsText" text="Muy Alta">
      <formula>NOT(ISERROR(SEARCH(("Muy Alta"),(J20))))</formula>
    </cfRule>
  </conditionalFormatting>
  <conditionalFormatting sqref="J20">
    <cfRule type="cellIs" dxfId="408" priority="538" operator="equal">
      <formula>"Media"</formula>
    </cfRule>
  </conditionalFormatting>
  <conditionalFormatting sqref="K20">
    <cfRule type="containsText" dxfId="407" priority="543" operator="containsText" text="Muy Baja">
      <formula>NOT(ISERROR(SEARCH(("Muy Baja"),(K20))))</formula>
    </cfRule>
  </conditionalFormatting>
  <conditionalFormatting sqref="K20">
    <cfRule type="containsText" dxfId="406" priority="544" operator="containsText" text="Baja">
      <formula>NOT(ISERROR(SEARCH(("Baja"),(K20))))</formula>
    </cfRule>
  </conditionalFormatting>
  <conditionalFormatting sqref="K20">
    <cfRule type="containsText" dxfId="405" priority="545" operator="containsText" text="A l t a">
      <formula>NOT(ISERROR(SEARCH(("A l t a"),(K20))))</formula>
    </cfRule>
  </conditionalFormatting>
  <conditionalFormatting sqref="K20">
    <cfRule type="containsText" dxfId="404" priority="546" operator="containsText" text="Muy Alta">
      <formula>NOT(ISERROR(SEARCH(("Muy Alta"),(K20))))</formula>
    </cfRule>
  </conditionalFormatting>
  <conditionalFormatting sqref="K20">
    <cfRule type="cellIs" dxfId="403" priority="547" operator="equal">
      <formula>"Media"</formula>
    </cfRule>
  </conditionalFormatting>
  <conditionalFormatting sqref="W20 Y20:Z20">
    <cfRule type="containsText" dxfId="402" priority="548" operator="containsText" text="Muy Baja">
      <formula>NOT(ISERROR(SEARCH(("Muy Baja"),(W20))))</formula>
    </cfRule>
  </conditionalFormatting>
  <conditionalFormatting sqref="W20 Y20:Z20">
    <cfRule type="containsText" dxfId="401" priority="549" operator="containsText" text="Baja">
      <formula>NOT(ISERROR(SEARCH(("Baja"),(W20))))</formula>
    </cfRule>
  </conditionalFormatting>
  <conditionalFormatting sqref="W20 Y20:Z20">
    <cfRule type="containsText" dxfId="400" priority="550" operator="containsText" text="A l t a">
      <formula>NOT(ISERROR(SEARCH(("A l t a"),(W20))))</formula>
    </cfRule>
  </conditionalFormatting>
  <conditionalFormatting sqref="W20 Y20:Z20">
    <cfRule type="containsText" dxfId="399" priority="551" operator="containsText" text="Muy Alta">
      <formula>NOT(ISERROR(SEARCH(("Muy Alta"),(W20))))</formula>
    </cfRule>
  </conditionalFormatting>
  <conditionalFormatting sqref="W20 Y20:Z20">
    <cfRule type="cellIs" dxfId="398" priority="552" operator="equal">
      <formula>"Media"</formula>
    </cfRule>
  </conditionalFormatting>
  <conditionalFormatting sqref="L20:V20">
    <cfRule type="containsText" dxfId="397" priority="553" operator="containsText" text="Muy Baja">
      <formula>NOT(ISERROR(SEARCH(("Muy Baja"),(L20))))</formula>
    </cfRule>
  </conditionalFormatting>
  <conditionalFormatting sqref="L20:V20">
    <cfRule type="containsText" dxfId="396" priority="554" operator="containsText" text="Baja">
      <formula>NOT(ISERROR(SEARCH(("Baja"),(L20))))</formula>
    </cfRule>
  </conditionalFormatting>
  <conditionalFormatting sqref="L20:V20">
    <cfRule type="containsText" dxfId="395" priority="555" operator="containsText" text="A l t a">
      <formula>NOT(ISERROR(SEARCH(("A l t a"),(L20))))</formula>
    </cfRule>
  </conditionalFormatting>
  <conditionalFormatting sqref="L20:V20">
    <cfRule type="containsText" dxfId="394" priority="556" operator="containsText" text="Muy Alta">
      <formula>NOT(ISERROR(SEARCH(("Muy Alta"),(L20))))</formula>
    </cfRule>
  </conditionalFormatting>
  <conditionalFormatting sqref="L20:V20">
    <cfRule type="cellIs" dxfId="393" priority="557" operator="equal">
      <formula>"Media"</formula>
    </cfRule>
  </conditionalFormatting>
  <conditionalFormatting sqref="AC20">
    <cfRule type="containsText" dxfId="392" priority="558" operator="containsText" text="Muy Baja">
      <formula>NOT(ISERROR(SEARCH(("Muy Baja"),(AC20))))</formula>
    </cfRule>
  </conditionalFormatting>
  <conditionalFormatting sqref="AC20">
    <cfRule type="containsText" dxfId="391" priority="559" operator="containsText" text="Baja">
      <formula>NOT(ISERROR(SEARCH(("Baja"),(AC20))))</formula>
    </cfRule>
  </conditionalFormatting>
  <conditionalFormatting sqref="AC20">
    <cfRule type="containsText" dxfId="390" priority="560" operator="containsText" text="A l t a">
      <formula>NOT(ISERROR(SEARCH(("A l t a"),(AC20))))</formula>
    </cfRule>
  </conditionalFormatting>
  <conditionalFormatting sqref="AC20">
    <cfRule type="containsText" dxfId="389" priority="561" operator="containsText" text="Muy Alta">
      <formula>NOT(ISERROR(SEARCH(("Muy Alta"),(AC20))))</formula>
    </cfRule>
  </conditionalFormatting>
  <conditionalFormatting sqref="AC20">
    <cfRule type="cellIs" dxfId="388" priority="562" operator="equal">
      <formula>"Media"</formula>
    </cfRule>
  </conditionalFormatting>
  <conditionalFormatting sqref="AB20">
    <cfRule type="containsText" dxfId="387" priority="563" operator="containsText" text="Muy Baja">
      <formula>NOT(ISERROR(SEARCH(("Muy Baja"),(AB20))))</formula>
    </cfRule>
  </conditionalFormatting>
  <conditionalFormatting sqref="AB20">
    <cfRule type="containsText" dxfId="386" priority="564" operator="containsText" text="Baja">
      <formula>NOT(ISERROR(SEARCH(("Baja"),(AB20))))</formula>
    </cfRule>
  </conditionalFormatting>
  <conditionalFormatting sqref="AB20">
    <cfRule type="containsText" dxfId="385" priority="565" operator="containsText" text="A l t a">
      <formula>NOT(ISERROR(SEARCH(("A l t a"),(AB20))))</formula>
    </cfRule>
  </conditionalFormatting>
  <conditionalFormatting sqref="AB20">
    <cfRule type="containsText" dxfId="384" priority="566" operator="containsText" text="Muy Alta">
      <formula>NOT(ISERROR(SEARCH(("Muy Alta"),(AB20))))</formula>
    </cfRule>
  </conditionalFormatting>
  <conditionalFormatting sqref="AB20">
    <cfRule type="cellIs" dxfId="383" priority="567" operator="equal">
      <formula>"Media"</formula>
    </cfRule>
  </conditionalFormatting>
  <conditionalFormatting sqref="AA20">
    <cfRule type="containsText" dxfId="382" priority="568" operator="containsText" text="Muy Baja">
      <formula>NOT(ISERROR(SEARCH(("Muy Baja"),(AA20))))</formula>
    </cfRule>
  </conditionalFormatting>
  <conditionalFormatting sqref="AA20">
    <cfRule type="containsText" dxfId="381" priority="569" operator="containsText" text="Baja">
      <formula>NOT(ISERROR(SEARCH(("Baja"),(AA20))))</formula>
    </cfRule>
  </conditionalFormatting>
  <conditionalFormatting sqref="AA20">
    <cfRule type="containsText" dxfId="380" priority="570" operator="containsText" text="A l t a">
      <formula>NOT(ISERROR(SEARCH(("A l t a"),(AA20))))</formula>
    </cfRule>
  </conditionalFormatting>
  <conditionalFormatting sqref="AA20">
    <cfRule type="containsText" dxfId="379" priority="571" operator="containsText" text="Muy Alta">
      <formula>NOT(ISERROR(SEARCH(("Muy Alta"),(AA20))))</formula>
    </cfRule>
  </conditionalFormatting>
  <conditionalFormatting sqref="AA20">
    <cfRule type="cellIs" dxfId="378" priority="572" operator="equal">
      <formula>"Media"</formula>
    </cfRule>
  </conditionalFormatting>
  <conditionalFormatting sqref="X20">
    <cfRule type="containsText" dxfId="377" priority="573" operator="containsText" text="Muy Baja">
      <formula>NOT(ISERROR(SEARCH(("Muy Baja"),(X20))))</formula>
    </cfRule>
  </conditionalFormatting>
  <conditionalFormatting sqref="X20">
    <cfRule type="containsText" dxfId="376" priority="574" operator="containsText" text="Baja">
      <formula>NOT(ISERROR(SEARCH(("Baja"),(X20))))</formula>
    </cfRule>
  </conditionalFormatting>
  <conditionalFormatting sqref="X20">
    <cfRule type="containsText" dxfId="375" priority="575" operator="containsText" text="A l t a">
      <formula>NOT(ISERROR(SEARCH(("A l t a"),(X20))))</formula>
    </cfRule>
  </conditionalFormatting>
  <conditionalFormatting sqref="X20">
    <cfRule type="containsText" dxfId="374" priority="576" operator="containsText" text="Muy Alta">
      <formula>NOT(ISERROR(SEARCH(("Muy Alta"),(X20))))</formula>
    </cfRule>
  </conditionalFormatting>
  <conditionalFormatting sqref="X20">
    <cfRule type="cellIs" dxfId="373" priority="577" operator="equal">
      <formula>"Media"</formula>
    </cfRule>
  </conditionalFormatting>
  <conditionalFormatting sqref="I20">
    <cfRule type="containsText" dxfId="372" priority="519" operator="containsText" text="Rara vez">
      <formula>NOT(ISERROR(SEARCH("Rara vez",I20)))</formula>
    </cfRule>
  </conditionalFormatting>
  <conditionalFormatting sqref="I20">
    <cfRule type="containsText" dxfId="371" priority="520" operator="containsText" text="Improbable">
      <formula>NOT(ISERROR(SEARCH("Improbable",I20)))</formula>
    </cfRule>
  </conditionalFormatting>
  <conditionalFormatting sqref="I20">
    <cfRule type="containsText" dxfId="370" priority="521" operator="containsText" text="Probable">
      <formula>NOT(ISERROR(SEARCH("Probable",I20)))</formula>
    </cfRule>
  </conditionalFormatting>
  <conditionalFormatting sqref="I20">
    <cfRule type="containsText" dxfId="369" priority="522" operator="containsText" text="Casi seguro">
      <formula>NOT(ISERROR(SEARCH("Casi seguro",I20)))</formula>
    </cfRule>
  </conditionalFormatting>
  <conditionalFormatting sqref="I20">
    <cfRule type="cellIs" dxfId="368" priority="523" operator="equal">
      <formula>"Posible"</formula>
    </cfRule>
  </conditionalFormatting>
  <conditionalFormatting sqref="AG20">
    <cfRule type="containsText" dxfId="367" priority="512" operator="containsText" text="Extremo">
      <formula>NOT(ISERROR(SEARCH(("Extremo"),(AG20))))</formula>
    </cfRule>
  </conditionalFormatting>
  <conditionalFormatting sqref="AG20">
    <cfRule type="containsText" dxfId="366" priority="513" operator="containsText" text="Alto">
      <formula>NOT(ISERROR(SEARCH(("Alto"),(AG20))))</formula>
    </cfRule>
  </conditionalFormatting>
  <conditionalFormatting sqref="AG20">
    <cfRule type="containsText" dxfId="365" priority="514" operator="containsText" text="Moderado">
      <formula>NOT(ISERROR(SEARCH(("Moderado"),(AG20))))</formula>
    </cfRule>
  </conditionalFormatting>
  <conditionalFormatting sqref="AG20">
    <cfRule type="containsText" dxfId="364" priority="515" operator="containsText" text="Bajo">
      <formula>NOT(ISERROR(SEARCH(("Bajo"),(AG20))))</formula>
    </cfRule>
  </conditionalFormatting>
  <conditionalFormatting sqref="BJ20">
    <cfRule type="containsText" dxfId="363" priority="507" operator="containsText" text="Rara vez">
      <formula>NOT(ISERROR(SEARCH("Rara vez",BJ20)))</formula>
    </cfRule>
  </conditionalFormatting>
  <conditionalFormatting sqref="BJ20">
    <cfRule type="containsText" dxfId="362" priority="508" operator="containsText" text="Improbable">
      <formula>NOT(ISERROR(SEARCH("Improbable",BJ20)))</formula>
    </cfRule>
  </conditionalFormatting>
  <conditionalFormatting sqref="BJ20">
    <cfRule type="containsText" dxfId="361" priority="509" operator="containsText" text="Probable">
      <formula>NOT(ISERROR(SEARCH("Probable",BJ20)))</formula>
    </cfRule>
  </conditionalFormatting>
  <conditionalFormatting sqref="BJ20">
    <cfRule type="containsText" dxfId="360" priority="510" operator="containsText" text="Casi seguro">
      <formula>NOT(ISERROR(SEARCH("Casi seguro",BJ20)))</formula>
    </cfRule>
  </conditionalFormatting>
  <conditionalFormatting sqref="BJ20">
    <cfRule type="cellIs" dxfId="359" priority="511" operator="equal">
      <formula>"Posible"</formula>
    </cfRule>
  </conditionalFormatting>
  <conditionalFormatting sqref="BB20:BE21">
    <cfRule type="containsText" dxfId="358" priority="500" operator="containsText" text="Débil">
      <formula>NOT(ISERROR(SEARCH("Débil",BB20)))</formula>
    </cfRule>
  </conditionalFormatting>
  <conditionalFormatting sqref="BB20:BE21">
    <cfRule type="containsText" dxfId="357" priority="501" operator="containsText" text="Moderado">
      <formula>NOT(ISERROR(SEARCH("Moderado",BB20)))</formula>
    </cfRule>
  </conditionalFormatting>
  <conditionalFormatting sqref="BB20:BE21">
    <cfRule type="containsText" dxfId="356" priority="502" operator="containsText" text="Fuerte">
      <formula>NOT(ISERROR(SEARCH("Fuerte",BB20)))</formula>
    </cfRule>
  </conditionalFormatting>
  <conditionalFormatting sqref="BG20">
    <cfRule type="containsText" dxfId="355" priority="497" operator="containsText" text="Débil">
      <formula>NOT(ISERROR(SEARCH("Débil",BG20)))</formula>
    </cfRule>
  </conditionalFormatting>
  <conditionalFormatting sqref="BG20">
    <cfRule type="containsText" dxfId="354" priority="498" operator="containsText" text="Moderado">
      <formula>NOT(ISERROR(SEARCH("Moderado",BG20)))</formula>
    </cfRule>
  </conditionalFormatting>
  <conditionalFormatting sqref="BG20">
    <cfRule type="containsText" dxfId="353" priority="499" operator="containsText" text="Fuerte">
      <formula>NOT(ISERROR(SEARCH("Fuerte",BG20)))</formula>
    </cfRule>
  </conditionalFormatting>
  <conditionalFormatting sqref="BI20">
    <cfRule type="containsText" dxfId="352" priority="492" operator="containsText" text="Rara vez">
      <formula>NOT(ISERROR(SEARCH("Rara vez",BI20)))</formula>
    </cfRule>
  </conditionalFormatting>
  <conditionalFormatting sqref="BI20">
    <cfRule type="containsText" dxfId="351" priority="493" operator="containsText" text="Improbable">
      <formula>NOT(ISERROR(SEARCH("Improbable",BI20)))</formula>
    </cfRule>
  </conditionalFormatting>
  <conditionalFormatting sqref="BI20">
    <cfRule type="containsText" dxfId="350" priority="494" operator="containsText" text="Probable">
      <formula>NOT(ISERROR(SEARCH("Probable",BI20)))</formula>
    </cfRule>
  </conditionalFormatting>
  <conditionalFormatting sqref="BI20">
    <cfRule type="containsText" dxfId="349" priority="495" operator="containsText" text="Casi seguro">
      <formula>NOT(ISERROR(SEARCH("Casi seguro",BI20)))</formula>
    </cfRule>
  </conditionalFormatting>
  <conditionalFormatting sqref="BI20">
    <cfRule type="cellIs" dxfId="348" priority="496" operator="equal">
      <formula>"Posible"</formula>
    </cfRule>
  </conditionalFormatting>
  <conditionalFormatting sqref="BH20:BH21">
    <cfRule type="containsText" dxfId="347" priority="489" operator="containsText" text="Débil">
      <formula>NOT(ISERROR(SEARCH("Débil",BH20)))</formula>
    </cfRule>
  </conditionalFormatting>
  <conditionalFormatting sqref="BH20:BH21">
    <cfRule type="containsText" dxfId="346" priority="490" operator="containsText" text="Moderado">
      <formula>NOT(ISERROR(SEARCH("Moderado",BH20)))</formula>
    </cfRule>
  </conditionalFormatting>
  <conditionalFormatting sqref="BH20:BH21">
    <cfRule type="containsText" dxfId="345" priority="491" operator="containsText" text="Fuerte">
      <formula>NOT(ISERROR(SEARCH("Fuerte",BH20)))</formula>
    </cfRule>
  </conditionalFormatting>
  <conditionalFormatting sqref="BK20">
    <cfRule type="containsText" dxfId="344" priority="485" operator="containsText" text="Extremo">
      <formula>NOT(ISERROR(SEARCH(("Extremo"),(BK20))))</formula>
    </cfRule>
  </conditionalFormatting>
  <conditionalFormatting sqref="BK20">
    <cfRule type="containsText" dxfId="343" priority="486" operator="containsText" text="Alto">
      <formula>NOT(ISERROR(SEARCH(("Alto"),(BK20))))</formula>
    </cfRule>
  </conditionalFormatting>
  <conditionalFormatting sqref="BK20">
    <cfRule type="containsText" dxfId="342" priority="487" operator="containsText" text="Moderado">
      <formula>NOT(ISERROR(SEARCH(("Moderado"),(BK20))))</formula>
    </cfRule>
  </conditionalFormatting>
  <conditionalFormatting sqref="BK20">
    <cfRule type="containsText" dxfId="341" priority="488" operator="containsText" text="Bajo">
      <formula>NOT(ISERROR(SEARCH(("Bajo"),(BK20))))</formula>
    </cfRule>
  </conditionalFormatting>
  <conditionalFormatting sqref="BK24">
    <cfRule type="containsText" dxfId="340" priority="332" operator="containsText" text="Extremo">
      <formula>NOT(ISERROR(SEARCH(("Extremo"),(BK24))))</formula>
    </cfRule>
  </conditionalFormatting>
  <conditionalFormatting sqref="I22">
    <cfRule type="containsText" dxfId="339" priority="451" operator="containsText" text="Rara vez">
      <formula>NOT(ISERROR(SEARCH("Rara vez",I22)))</formula>
    </cfRule>
  </conditionalFormatting>
  <conditionalFormatting sqref="I22">
    <cfRule type="containsText" dxfId="338" priority="452" operator="containsText" text="Improbable">
      <formula>NOT(ISERROR(SEARCH("Improbable",I22)))</formula>
    </cfRule>
  </conditionalFormatting>
  <conditionalFormatting sqref="I22">
    <cfRule type="containsText" dxfId="337" priority="453" operator="containsText" text="Probable">
      <formula>NOT(ISERROR(SEARCH("Probable",I22)))</formula>
    </cfRule>
  </conditionalFormatting>
  <conditionalFormatting sqref="I22">
    <cfRule type="containsText" dxfId="336" priority="454" operator="containsText" text="Casi seguro">
      <formula>NOT(ISERROR(SEARCH("Casi seguro",I22)))</formula>
    </cfRule>
  </conditionalFormatting>
  <conditionalFormatting sqref="I22">
    <cfRule type="cellIs" dxfId="335" priority="455" operator="equal">
      <formula>"Posible"</formula>
    </cfRule>
  </conditionalFormatting>
  <conditionalFormatting sqref="AE22">
    <cfRule type="containsText" dxfId="334" priority="456" operator="containsText" text="Catastrófico">
      <formula>NOT(ISERROR(SEARCH(("Catastrófico"),(AE22))))</formula>
    </cfRule>
  </conditionalFormatting>
  <conditionalFormatting sqref="AE22">
    <cfRule type="containsText" dxfId="333" priority="457" operator="containsText" text="Mayor">
      <formula>NOT(ISERROR(SEARCH(("Mayor"),(AE22))))</formula>
    </cfRule>
  </conditionalFormatting>
  <conditionalFormatting sqref="AE22">
    <cfRule type="containsText" dxfId="332" priority="458" operator="containsText" text="Moderado">
      <formula>NOT(ISERROR(SEARCH(("Moderado"),(AE22))))</formula>
    </cfRule>
  </conditionalFormatting>
  <conditionalFormatting sqref="AE22">
    <cfRule type="containsText" dxfId="331" priority="459" operator="containsText" text="Menor">
      <formula>NOT(ISERROR(SEARCH(("Menor"),(AE22))))</formula>
    </cfRule>
  </conditionalFormatting>
  <conditionalFormatting sqref="AE22">
    <cfRule type="containsText" dxfId="330" priority="460" operator="containsText" text="Leve">
      <formula>NOT(ISERROR(SEARCH(("Leve"),(AE22))))</formula>
    </cfRule>
  </conditionalFormatting>
  <conditionalFormatting sqref="AD22:AD23">
    <cfRule type="containsText" dxfId="329" priority="465" operator="containsText" text="Muy Baja">
      <formula>NOT(ISERROR(SEARCH(("Muy Baja"),(AD22))))</formula>
    </cfRule>
  </conditionalFormatting>
  <conditionalFormatting sqref="AD22:AD23">
    <cfRule type="containsText" dxfId="328" priority="466" operator="containsText" text="Baja">
      <formula>NOT(ISERROR(SEARCH(("Baja"),(AD22))))</formula>
    </cfRule>
  </conditionalFormatting>
  <conditionalFormatting sqref="AD22:AD23">
    <cfRule type="containsText" dxfId="327" priority="467" operator="containsText" text="A l t a">
      <formula>NOT(ISERROR(SEARCH(("A l t a"),(AD22))))</formula>
    </cfRule>
  </conditionalFormatting>
  <conditionalFormatting sqref="AD22:AD23">
    <cfRule type="containsText" dxfId="326" priority="468" operator="containsText" text="Muy Alta">
      <formula>NOT(ISERROR(SEARCH(("Muy Alta"),(AD22))))</formula>
    </cfRule>
  </conditionalFormatting>
  <conditionalFormatting sqref="AD22:AD23">
    <cfRule type="cellIs" dxfId="325" priority="469" operator="equal">
      <formula>"Media"</formula>
    </cfRule>
  </conditionalFormatting>
  <conditionalFormatting sqref="J22:J23">
    <cfRule type="containsText" dxfId="324" priority="470" operator="containsText" text="Muy Baja">
      <formula>NOT(ISERROR(SEARCH(("Muy Baja"),(J22))))</formula>
    </cfRule>
  </conditionalFormatting>
  <conditionalFormatting sqref="J22:J23">
    <cfRule type="containsText" dxfId="323" priority="471" operator="containsText" text="Baja">
      <formula>NOT(ISERROR(SEARCH(("Baja"),(J22))))</formula>
    </cfRule>
  </conditionalFormatting>
  <conditionalFormatting sqref="J22:J23">
    <cfRule type="containsText" dxfId="322" priority="472" operator="containsText" text="A l t a">
      <formula>NOT(ISERROR(SEARCH(("A l t a"),(J22))))</formula>
    </cfRule>
  </conditionalFormatting>
  <conditionalFormatting sqref="J22:J23">
    <cfRule type="containsText" dxfId="321" priority="473" operator="containsText" text="Muy Alta">
      <formula>NOT(ISERROR(SEARCH(("Muy Alta"),(J22))))</formula>
    </cfRule>
  </conditionalFormatting>
  <conditionalFormatting sqref="J22:J23">
    <cfRule type="cellIs" dxfId="320" priority="474" operator="equal">
      <formula>"Media"</formula>
    </cfRule>
  </conditionalFormatting>
  <conditionalFormatting sqref="K22">
    <cfRule type="containsText" dxfId="319" priority="475" operator="containsText" text="Muy Baja">
      <formula>NOT(ISERROR(SEARCH(("Muy Baja"),(K22))))</formula>
    </cfRule>
  </conditionalFormatting>
  <conditionalFormatting sqref="K22">
    <cfRule type="containsText" dxfId="318" priority="476" operator="containsText" text="Baja">
      <formula>NOT(ISERROR(SEARCH(("Baja"),(K22))))</formula>
    </cfRule>
  </conditionalFormatting>
  <conditionalFormatting sqref="K22">
    <cfRule type="containsText" dxfId="317" priority="477" operator="containsText" text="A l t a">
      <formula>NOT(ISERROR(SEARCH(("A l t a"),(K22))))</formula>
    </cfRule>
  </conditionalFormatting>
  <conditionalFormatting sqref="K22">
    <cfRule type="containsText" dxfId="316" priority="478" operator="containsText" text="Muy Alta">
      <formula>NOT(ISERROR(SEARCH(("Muy Alta"),(K22))))</formula>
    </cfRule>
  </conditionalFormatting>
  <conditionalFormatting sqref="K22">
    <cfRule type="cellIs" dxfId="315" priority="479" operator="equal">
      <formula>"Media"</formula>
    </cfRule>
  </conditionalFormatting>
  <conditionalFormatting sqref="L22:O22 R22">
    <cfRule type="containsText" dxfId="314" priority="480" operator="containsText" text="Muy Baja">
      <formula>NOT(ISERROR(SEARCH(("Muy Baja"),(L22))))</formula>
    </cfRule>
  </conditionalFormatting>
  <conditionalFormatting sqref="L22:O22 R22">
    <cfRule type="containsText" dxfId="313" priority="481" operator="containsText" text="Baja">
      <formula>NOT(ISERROR(SEARCH(("Baja"),(L22))))</formula>
    </cfRule>
  </conditionalFormatting>
  <conditionalFormatting sqref="L22:O22 R22">
    <cfRule type="containsText" dxfId="312" priority="482" operator="containsText" text="A l t a">
      <formula>NOT(ISERROR(SEARCH(("A l t a"),(L22))))</formula>
    </cfRule>
  </conditionalFormatting>
  <conditionalFormatting sqref="L22:O22 R22">
    <cfRule type="containsText" dxfId="311" priority="483" operator="containsText" text="Muy Alta">
      <formula>NOT(ISERROR(SEARCH(("Muy Alta"),(L22))))</formula>
    </cfRule>
  </conditionalFormatting>
  <conditionalFormatting sqref="L22:O22 R22">
    <cfRule type="cellIs" dxfId="310" priority="484" operator="equal">
      <formula>"Media"</formula>
    </cfRule>
  </conditionalFormatting>
  <conditionalFormatting sqref="AY22:AY23 BA22:BA23 BF22:BG23">
    <cfRule type="containsText" dxfId="309" priority="448" operator="containsText" text="Débil">
      <formula>NOT(ISERROR(SEARCH("Débil",AY22)))</formula>
    </cfRule>
  </conditionalFormatting>
  <conditionalFormatting sqref="AY22:AY23 BA22:BA23 BF22:BG23">
    <cfRule type="containsText" dxfId="308" priority="449" operator="containsText" text="Moderado">
      <formula>NOT(ISERROR(SEARCH("Moderado",AY22)))</formula>
    </cfRule>
  </conditionalFormatting>
  <conditionalFormatting sqref="AY22:AY23 BA22:BA23 BF22:BG23">
    <cfRule type="containsText" dxfId="307" priority="450" operator="containsText" text="Fuerte">
      <formula>NOT(ISERROR(SEARCH("Fuerte",AY22)))</formula>
    </cfRule>
  </conditionalFormatting>
  <conditionalFormatting sqref="AG22">
    <cfRule type="containsText" dxfId="306" priority="444" operator="containsText" text="Extremo">
      <formula>NOT(ISERROR(SEARCH(("Extremo"),(AG22))))</formula>
    </cfRule>
  </conditionalFormatting>
  <conditionalFormatting sqref="AG22">
    <cfRule type="containsText" dxfId="305" priority="445" operator="containsText" text="Alto">
      <formula>NOT(ISERROR(SEARCH(("Alto"),(AG22))))</formula>
    </cfRule>
  </conditionalFormatting>
  <conditionalFormatting sqref="AG22">
    <cfRule type="containsText" dxfId="304" priority="446" operator="containsText" text="Moderado">
      <formula>NOT(ISERROR(SEARCH(("Moderado"),(AG22))))</formula>
    </cfRule>
  </conditionalFormatting>
  <conditionalFormatting sqref="AG22">
    <cfRule type="containsText" dxfId="303" priority="447" operator="containsText" text="Bajo">
      <formula>NOT(ISERROR(SEARCH(("Bajo"),(AG22))))</formula>
    </cfRule>
  </conditionalFormatting>
  <conditionalFormatting sqref="BJ22">
    <cfRule type="containsText" dxfId="302" priority="439" operator="containsText" text="Rara vez">
      <formula>NOT(ISERROR(SEARCH("Rara vez",BJ22)))</formula>
    </cfRule>
  </conditionalFormatting>
  <conditionalFormatting sqref="BJ22">
    <cfRule type="containsText" dxfId="301" priority="440" operator="containsText" text="Improbable">
      <formula>NOT(ISERROR(SEARCH("Improbable",BJ22)))</formula>
    </cfRule>
  </conditionalFormatting>
  <conditionalFormatting sqref="BJ22">
    <cfRule type="containsText" dxfId="300" priority="441" operator="containsText" text="Probable">
      <formula>NOT(ISERROR(SEARCH("Probable",BJ22)))</formula>
    </cfRule>
  </conditionalFormatting>
  <conditionalFormatting sqref="BJ22">
    <cfRule type="containsText" dxfId="299" priority="442" operator="containsText" text="Casi seguro">
      <formula>NOT(ISERROR(SEARCH("Casi seguro",BJ22)))</formula>
    </cfRule>
  </conditionalFormatting>
  <conditionalFormatting sqref="BJ22">
    <cfRule type="cellIs" dxfId="298" priority="443" operator="equal">
      <formula>"Posible"</formula>
    </cfRule>
  </conditionalFormatting>
  <conditionalFormatting sqref="P22">
    <cfRule type="containsText" dxfId="297" priority="422" operator="containsText" text="Muy Baja">
      <formula>NOT(ISERROR(SEARCH(("Muy Baja"),(P22))))</formula>
    </cfRule>
  </conditionalFormatting>
  <conditionalFormatting sqref="P22">
    <cfRule type="containsText" dxfId="296" priority="423" operator="containsText" text="Baja">
      <formula>NOT(ISERROR(SEARCH(("Baja"),(P22))))</formula>
    </cfRule>
  </conditionalFormatting>
  <conditionalFormatting sqref="P22">
    <cfRule type="containsText" dxfId="295" priority="424" operator="containsText" text="A l t a">
      <formula>NOT(ISERROR(SEARCH(("A l t a"),(P22))))</formula>
    </cfRule>
  </conditionalFormatting>
  <conditionalFormatting sqref="P22">
    <cfRule type="containsText" dxfId="294" priority="425" operator="containsText" text="Muy Alta">
      <formula>NOT(ISERROR(SEARCH(("Muy Alta"),(P22))))</formula>
    </cfRule>
  </conditionalFormatting>
  <conditionalFormatting sqref="P22">
    <cfRule type="cellIs" dxfId="293" priority="426" operator="equal">
      <formula>"Media"</formula>
    </cfRule>
  </conditionalFormatting>
  <conditionalFormatting sqref="Q22">
    <cfRule type="containsText" dxfId="292" priority="417" operator="containsText" text="Muy Baja">
      <formula>NOT(ISERROR(SEARCH(("Muy Baja"),(Q22))))</formula>
    </cfRule>
  </conditionalFormatting>
  <conditionalFormatting sqref="Q22">
    <cfRule type="containsText" dxfId="291" priority="418" operator="containsText" text="Baja">
      <formula>NOT(ISERROR(SEARCH(("Baja"),(Q22))))</formula>
    </cfRule>
  </conditionalFormatting>
  <conditionalFormatting sqref="Q22">
    <cfRule type="containsText" dxfId="290" priority="419" operator="containsText" text="A l t a">
      <formula>NOT(ISERROR(SEARCH(("A l t a"),(Q22))))</formula>
    </cfRule>
  </conditionalFormatting>
  <conditionalFormatting sqref="Q22">
    <cfRule type="containsText" dxfId="289" priority="420" operator="containsText" text="Muy Alta">
      <formula>NOT(ISERROR(SEARCH(("Muy Alta"),(Q22))))</formula>
    </cfRule>
  </conditionalFormatting>
  <conditionalFormatting sqref="Q22">
    <cfRule type="cellIs" dxfId="288" priority="421" operator="equal">
      <formula>"Media"</formula>
    </cfRule>
  </conditionalFormatting>
  <conditionalFormatting sqref="S22">
    <cfRule type="containsText" dxfId="287" priority="412" operator="containsText" text="Muy Baja">
      <formula>NOT(ISERROR(SEARCH(("Muy Baja"),(S22))))</formula>
    </cfRule>
  </conditionalFormatting>
  <conditionalFormatting sqref="S22">
    <cfRule type="containsText" dxfId="286" priority="413" operator="containsText" text="Baja">
      <formula>NOT(ISERROR(SEARCH(("Baja"),(S22))))</formula>
    </cfRule>
  </conditionalFormatting>
  <conditionalFormatting sqref="S22">
    <cfRule type="containsText" dxfId="285" priority="414" operator="containsText" text="A l t a">
      <formula>NOT(ISERROR(SEARCH(("A l t a"),(S22))))</formula>
    </cfRule>
  </conditionalFormatting>
  <conditionalFormatting sqref="S22">
    <cfRule type="containsText" dxfId="284" priority="415" operator="containsText" text="Muy Alta">
      <formula>NOT(ISERROR(SEARCH(("Muy Alta"),(S22))))</formula>
    </cfRule>
  </conditionalFormatting>
  <conditionalFormatting sqref="S22">
    <cfRule type="cellIs" dxfId="283" priority="416" operator="equal">
      <formula>"Media"</formula>
    </cfRule>
  </conditionalFormatting>
  <conditionalFormatting sqref="U22">
    <cfRule type="containsText" dxfId="282" priority="407" operator="containsText" text="Muy Baja">
      <formula>NOT(ISERROR(SEARCH(("Muy Baja"),(U22))))</formula>
    </cfRule>
  </conditionalFormatting>
  <conditionalFormatting sqref="U22">
    <cfRule type="containsText" dxfId="281" priority="408" operator="containsText" text="Baja">
      <formula>NOT(ISERROR(SEARCH(("Baja"),(U22))))</formula>
    </cfRule>
  </conditionalFormatting>
  <conditionalFormatting sqref="U22">
    <cfRule type="containsText" dxfId="280" priority="409" operator="containsText" text="A l t a">
      <formula>NOT(ISERROR(SEARCH(("A l t a"),(U22))))</formula>
    </cfRule>
  </conditionalFormatting>
  <conditionalFormatting sqref="U22">
    <cfRule type="containsText" dxfId="279" priority="410" operator="containsText" text="Muy Alta">
      <formula>NOT(ISERROR(SEARCH(("Muy Alta"),(U22))))</formula>
    </cfRule>
  </conditionalFormatting>
  <conditionalFormatting sqref="U22">
    <cfRule type="cellIs" dxfId="278" priority="411" operator="equal">
      <formula>"Media"</formula>
    </cfRule>
  </conditionalFormatting>
  <conditionalFormatting sqref="V22">
    <cfRule type="containsText" dxfId="277" priority="402" operator="containsText" text="Muy Baja">
      <formula>NOT(ISERROR(SEARCH(("Muy Baja"),(V22))))</formula>
    </cfRule>
  </conditionalFormatting>
  <conditionalFormatting sqref="V22">
    <cfRule type="containsText" dxfId="276" priority="403" operator="containsText" text="Baja">
      <formula>NOT(ISERROR(SEARCH(("Baja"),(V22))))</formula>
    </cfRule>
  </conditionalFormatting>
  <conditionalFormatting sqref="V22">
    <cfRule type="containsText" dxfId="275" priority="404" operator="containsText" text="A l t a">
      <formula>NOT(ISERROR(SEARCH(("A l t a"),(V22))))</formula>
    </cfRule>
  </conditionalFormatting>
  <conditionalFormatting sqref="V22">
    <cfRule type="containsText" dxfId="274" priority="405" operator="containsText" text="Muy Alta">
      <formula>NOT(ISERROR(SEARCH(("Muy Alta"),(V22))))</formula>
    </cfRule>
  </conditionalFormatting>
  <conditionalFormatting sqref="V22">
    <cfRule type="cellIs" dxfId="273" priority="406" operator="equal">
      <formula>"Media"</formula>
    </cfRule>
  </conditionalFormatting>
  <conditionalFormatting sqref="Y22">
    <cfRule type="containsText" dxfId="272" priority="397" operator="containsText" text="Muy Baja">
      <formula>NOT(ISERROR(SEARCH(("Muy Baja"),(Y22))))</formula>
    </cfRule>
  </conditionalFormatting>
  <conditionalFormatting sqref="Y22">
    <cfRule type="containsText" dxfId="271" priority="398" operator="containsText" text="Baja">
      <formula>NOT(ISERROR(SEARCH(("Baja"),(Y22))))</formula>
    </cfRule>
  </conditionalFormatting>
  <conditionalFormatting sqref="Y22">
    <cfRule type="containsText" dxfId="270" priority="399" operator="containsText" text="A l t a">
      <formula>NOT(ISERROR(SEARCH(("A l t a"),(Y22))))</formula>
    </cfRule>
  </conditionalFormatting>
  <conditionalFormatting sqref="Y22">
    <cfRule type="containsText" dxfId="269" priority="400" operator="containsText" text="Muy Alta">
      <formula>NOT(ISERROR(SEARCH(("Muy Alta"),(Y22))))</formula>
    </cfRule>
  </conditionalFormatting>
  <conditionalFormatting sqref="Y22">
    <cfRule type="cellIs" dxfId="268" priority="401" operator="equal">
      <formula>"Media"</formula>
    </cfRule>
  </conditionalFormatting>
  <conditionalFormatting sqref="T22">
    <cfRule type="containsText" dxfId="267" priority="392" operator="containsText" text="Muy Baja">
      <formula>NOT(ISERROR(SEARCH(("Muy Baja"),(T22))))</formula>
    </cfRule>
  </conditionalFormatting>
  <conditionalFormatting sqref="T22">
    <cfRule type="containsText" dxfId="266" priority="393" operator="containsText" text="Baja">
      <formula>NOT(ISERROR(SEARCH(("Baja"),(T22))))</formula>
    </cfRule>
  </conditionalFormatting>
  <conditionalFormatting sqref="T22">
    <cfRule type="containsText" dxfId="265" priority="394" operator="containsText" text="A l t a">
      <formula>NOT(ISERROR(SEARCH(("A l t a"),(T22))))</formula>
    </cfRule>
  </conditionalFormatting>
  <conditionalFormatting sqref="T22">
    <cfRule type="containsText" dxfId="264" priority="395" operator="containsText" text="Muy Alta">
      <formula>NOT(ISERROR(SEARCH(("Muy Alta"),(T22))))</formula>
    </cfRule>
  </conditionalFormatting>
  <conditionalFormatting sqref="T22">
    <cfRule type="cellIs" dxfId="263" priority="396" operator="equal">
      <formula>"Media"</formula>
    </cfRule>
  </conditionalFormatting>
  <conditionalFormatting sqref="W22">
    <cfRule type="containsText" dxfId="262" priority="387" operator="containsText" text="Muy Baja">
      <formula>NOT(ISERROR(SEARCH(("Muy Baja"),(W22))))</formula>
    </cfRule>
  </conditionalFormatting>
  <conditionalFormatting sqref="W22">
    <cfRule type="containsText" dxfId="261" priority="388" operator="containsText" text="Baja">
      <formula>NOT(ISERROR(SEARCH(("Baja"),(W22))))</formula>
    </cfRule>
  </conditionalFormatting>
  <conditionalFormatting sqref="W22">
    <cfRule type="containsText" dxfId="260" priority="389" operator="containsText" text="A l t a">
      <formula>NOT(ISERROR(SEARCH(("A l t a"),(W22))))</formula>
    </cfRule>
  </conditionalFormatting>
  <conditionalFormatting sqref="W22">
    <cfRule type="containsText" dxfId="259" priority="390" operator="containsText" text="Muy Alta">
      <formula>NOT(ISERROR(SEARCH(("Muy Alta"),(W22))))</formula>
    </cfRule>
  </conditionalFormatting>
  <conditionalFormatting sqref="W22">
    <cfRule type="cellIs" dxfId="258" priority="391" operator="equal">
      <formula>"Media"</formula>
    </cfRule>
  </conditionalFormatting>
  <conditionalFormatting sqref="X22">
    <cfRule type="containsText" dxfId="257" priority="382" operator="containsText" text="Muy Baja">
      <formula>NOT(ISERROR(SEARCH(("Muy Baja"),(X22))))</formula>
    </cfRule>
  </conditionalFormatting>
  <conditionalFormatting sqref="X22">
    <cfRule type="containsText" dxfId="256" priority="383" operator="containsText" text="Baja">
      <formula>NOT(ISERROR(SEARCH(("Baja"),(X22))))</formula>
    </cfRule>
  </conditionalFormatting>
  <conditionalFormatting sqref="X22">
    <cfRule type="containsText" dxfId="255" priority="384" operator="containsText" text="A l t a">
      <formula>NOT(ISERROR(SEARCH(("A l t a"),(X22))))</formula>
    </cfRule>
  </conditionalFormatting>
  <conditionalFormatting sqref="X22">
    <cfRule type="containsText" dxfId="254" priority="385" operator="containsText" text="Muy Alta">
      <formula>NOT(ISERROR(SEARCH(("Muy Alta"),(X22))))</formula>
    </cfRule>
  </conditionalFormatting>
  <conditionalFormatting sqref="X22">
    <cfRule type="cellIs" dxfId="253" priority="386" operator="equal">
      <formula>"Media"</formula>
    </cfRule>
  </conditionalFormatting>
  <conditionalFormatting sqref="Z22">
    <cfRule type="containsText" dxfId="252" priority="377" operator="containsText" text="Muy Baja">
      <formula>NOT(ISERROR(SEARCH(("Muy Baja"),(Z22))))</formula>
    </cfRule>
  </conditionalFormatting>
  <conditionalFormatting sqref="Z22">
    <cfRule type="containsText" dxfId="251" priority="378" operator="containsText" text="Baja">
      <formula>NOT(ISERROR(SEARCH(("Baja"),(Z22))))</formula>
    </cfRule>
  </conditionalFormatting>
  <conditionalFormatting sqref="Z22">
    <cfRule type="containsText" dxfId="250" priority="379" operator="containsText" text="A l t a">
      <formula>NOT(ISERROR(SEARCH(("A l t a"),(Z22))))</formula>
    </cfRule>
  </conditionalFormatting>
  <conditionalFormatting sqref="Z22">
    <cfRule type="containsText" dxfId="249" priority="380" operator="containsText" text="Muy Alta">
      <formula>NOT(ISERROR(SEARCH(("Muy Alta"),(Z22))))</formula>
    </cfRule>
  </conditionalFormatting>
  <conditionalFormatting sqref="Z22">
    <cfRule type="cellIs" dxfId="248" priority="381" operator="equal">
      <formula>"Media"</formula>
    </cfRule>
  </conditionalFormatting>
  <conditionalFormatting sqref="AA22">
    <cfRule type="containsText" dxfId="247" priority="372" operator="containsText" text="Muy Baja">
      <formula>NOT(ISERROR(SEARCH(("Muy Baja"),(AA22))))</formula>
    </cfRule>
  </conditionalFormatting>
  <conditionalFormatting sqref="AA22">
    <cfRule type="containsText" dxfId="246" priority="373" operator="containsText" text="Baja">
      <formula>NOT(ISERROR(SEARCH(("Baja"),(AA22))))</formula>
    </cfRule>
  </conditionalFormatting>
  <conditionalFormatting sqref="AA22">
    <cfRule type="containsText" dxfId="245" priority="374" operator="containsText" text="A l t a">
      <formula>NOT(ISERROR(SEARCH(("A l t a"),(AA22))))</formula>
    </cfRule>
  </conditionalFormatting>
  <conditionalFormatting sqref="AA22">
    <cfRule type="containsText" dxfId="244" priority="375" operator="containsText" text="Muy Alta">
      <formula>NOT(ISERROR(SEARCH(("Muy Alta"),(AA22))))</formula>
    </cfRule>
  </conditionalFormatting>
  <conditionalFormatting sqref="AA22">
    <cfRule type="cellIs" dxfId="243" priority="376" operator="equal">
      <formula>"Media"</formula>
    </cfRule>
  </conditionalFormatting>
  <conditionalFormatting sqref="AB22">
    <cfRule type="containsText" dxfId="242" priority="367" operator="containsText" text="Muy Baja">
      <formula>NOT(ISERROR(SEARCH(("Muy Baja"),(AB22))))</formula>
    </cfRule>
  </conditionalFormatting>
  <conditionalFormatting sqref="AB22">
    <cfRule type="containsText" dxfId="241" priority="368" operator="containsText" text="Baja">
      <formula>NOT(ISERROR(SEARCH(("Baja"),(AB22))))</formula>
    </cfRule>
  </conditionalFormatting>
  <conditionalFormatting sqref="AB22">
    <cfRule type="containsText" dxfId="240" priority="369" operator="containsText" text="A l t a">
      <formula>NOT(ISERROR(SEARCH(("A l t a"),(AB22))))</formula>
    </cfRule>
  </conditionalFormatting>
  <conditionalFormatting sqref="AB22">
    <cfRule type="containsText" dxfId="239" priority="370" operator="containsText" text="Muy Alta">
      <formula>NOT(ISERROR(SEARCH(("Muy Alta"),(AB22))))</formula>
    </cfRule>
  </conditionalFormatting>
  <conditionalFormatting sqref="AB22">
    <cfRule type="cellIs" dxfId="238" priority="371" operator="equal">
      <formula>"Media"</formula>
    </cfRule>
  </conditionalFormatting>
  <conditionalFormatting sqref="AC22">
    <cfRule type="containsText" dxfId="237" priority="362" operator="containsText" text="Muy Baja">
      <formula>NOT(ISERROR(SEARCH(("Muy Baja"),(AC22))))</formula>
    </cfRule>
  </conditionalFormatting>
  <conditionalFormatting sqref="AC22">
    <cfRule type="containsText" dxfId="236" priority="363" operator="containsText" text="Baja">
      <formula>NOT(ISERROR(SEARCH(("Baja"),(AC22))))</formula>
    </cfRule>
  </conditionalFormatting>
  <conditionalFormatting sqref="AC22">
    <cfRule type="containsText" dxfId="235" priority="364" operator="containsText" text="A l t a">
      <formula>NOT(ISERROR(SEARCH(("A l t a"),(AC22))))</formula>
    </cfRule>
  </conditionalFormatting>
  <conditionalFormatting sqref="AC22">
    <cfRule type="containsText" dxfId="234" priority="365" operator="containsText" text="Muy Alta">
      <formula>NOT(ISERROR(SEARCH(("Muy Alta"),(AC22))))</formula>
    </cfRule>
  </conditionalFormatting>
  <conditionalFormatting sqref="AC22">
    <cfRule type="cellIs" dxfId="233" priority="366" operator="equal">
      <formula>"Media"</formula>
    </cfRule>
  </conditionalFormatting>
  <conditionalFormatting sqref="BB22:BE23">
    <cfRule type="containsText" dxfId="232" priority="359" operator="containsText" text="Débil">
      <formula>NOT(ISERROR(SEARCH("Débil",BB22)))</formula>
    </cfRule>
  </conditionalFormatting>
  <conditionalFormatting sqref="BB22:BE23">
    <cfRule type="containsText" dxfId="231" priority="360" operator="containsText" text="Moderado">
      <formula>NOT(ISERROR(SEARCH("Moderado",BB22)))</formula>
    </cfRule>
  </conditionalFormatting>
  <conditionalFormatting sqref="BB22:BE23">
    <cfRule type="containsText" dxfId="230" priority="361" operator="containsText" text="Fuerte">
      <formula>NOT(ISERROR(SEARCH("Fuerte",BB22)))</formula>
    </cfRule>
  </conditionalFormatting>
  <conditionalFormatting sqref="BH22:BH23">
    <cfRule type="containsText" dxfId="229" priority="356" operator="containsText" text="Débil">
      <formula>NOT(ISERROR(SEARCH("Débil",BH22)))</formula>
    </cfRule>
  </conditionalFormatting>
  <conditionalFormatting sqref="BH22:BH23">
    <cfRule type="containsText" dxfId="228" priority="357" operator="containsText" text="Moderado">
      <formula>NOT(ISERROR(SEARCH("Moderado",BH22)))</formula>
    </cfRule>
  </conditionalFormatting>
  <conditionalFormatting sqref="BH22:BH23">
    <cfRule type="containsText" dxfId="227" priority="358" operator="containsText" text="Fuerte">
      <formula>NOT(ISERROR(SEARCH("Fuerte",BH22)))</formula>
    </cfRule>
  </conditionalFormatting>
  <conditionalFormatting sqref="BI22">
    <cfRule type="containsText" dxfId="226" priority="351" operator="containsText" text="Rara vez">
      <formula>NOT(ISERROR(SEARCH("Rara vez",BI22)))</formula>
    </cfRule>
  </conditionalFormatting>
  <conditionalFormatting sqref="BI22">
    <cfRule type="containsText" dxfId="225" priority="352" operator="containsText" text="Improbable">
      <formula>NOT(ISERROR(SEARCH("Improbable",BI22)))</formula>
    </cfRule>
  </conditionalFormatting>
  <conditionalFormatting sqref="BI22">
    <cfRule type="containsText" dxfId="224" priority="353" operator="containsText" text="Probable">
      <formula>NOT(ISERROR(SEARCH("Probable",BI22)))</formula>
    </cfRule>
  </conditionalFormatting>
  <conditionalFormatting sqref="BI22">
    <cfRule type="containsText" dxfId="223" priority="354" operator="containsText" text="Casi seguro">
      <formula>NOT(ISERROR(SEARCH("Casi seguro",BI22)))</formula>
    </cfRule>
  </conditionalFormatting>
  <conditionalFormatting sqref="BI22">
    <cfRule type="cellIs" dxfId="222" priority="355" operator="equal">
      <formula>"Posible"</formula>
    </cfRule>
  </conditionalFormatting>
  <conditionalFormatting sqref="BK22">
    <cfRule type="containsText" dxfId="221" priority="347" operator="containsText" text="Extremo">
      <formula>NOT(ISERROR(SEARCH(("Extremo"),(BK22))))</formula>
    </cfRule>
  </conditionalFormatting>
  <conditionalFormatting sqref="BK22">
    <cfRule type="containsText" dxfId="220" priority="348" operator="containsText" text="Alto">
      <formula>NOT(ISERROR(SEARCH(("Alto"),(BK22))))</formula>
    </cfRule>
  </conditionalFormatting>
  <conditionalFormatting sqref="BK22">
    <cfRule type="containsText" dxfId="219" priority="349" operator="containsText" text="Moderado">
      <formula>NOT(ISERROR(SEARCH(("Moderado"),(BK22))))</formula>
    </cfRule>
  </conditionalFormatting>
  <conditionalFormatting sqref="BK22">
    <cfRule type="containsText" dxfId="218" priority="350" operator="containsText" text="Bajo">
      <formula>NOT(ISERROR(SEARCH(("Bajo"),(BK22))))</formula>
    </cfRule>
  </conditionalFormatting>
  <conditionalFormatting sqref="BB24:BE24">
    <cfRule type="containsText" dxfId="217" priority="344" operator="containsText" text="Débil">
      <formula>NOT(ISERROR(SEARCH("Débil",BB24)))</formula>
    </cfRule>
  </conditionalFormatting>
  <conditionalFormatting sqref="BB24:BE24">
    <cfRule type="containsText" dxfId="216" priority="345" operator="containsText" text="Moderado">
      <formula>NOT(ISERROR(SEARCH("Moderado",BB24)))</formula>
    </cfRule>
  </conditionalFormatting>
  <conditionalFormatting sqref="BB24:BE24">
    <cfRule type="containsText" dxfId="215" priority="346" operator="containsText" text="Fuerte">
      <formula>NOT(ISERROR(SEARCH("Fuerte",BB24)))</formula>
    </cfRule>
  </conditionalFormatting>
  <conditionalFormatting sqref="BH24">
    <cfRule type="containsText" dxfId="214" priority="341" operator="containsText" text="Débil">
      <formula>NOT(ISERROR(SEARCH("Débil",BH24)))</formula>
    </cfRule>
  </conditionalFormatting>
  <conditionalFormatting sqref="BH24">
    <cfRule type="containsText" dxfId="213" priority="342" operator="containsText" text="Moderado">
      <formula>NOT(ISERROR(SEARCH("Moderado",BH24)))</formula>
    </cfRule>
  </conditionalFormatting>
  <conditionalFormatting sqref="BH24">
    <cfRule type="containsText" dxfId="212" priority="343" operator="containsText" text="Fuerte">
      <formula>NOT(ISERROR(SEARCH("Fuerte",BH24)))</formula>
    </cfRule>
  </conditionalFormatting>
  <conditionalFormatting sqref="BI24">
    <cfRule type="containsText" dxfId="211" priority="336" operator="containsText" text="Rara vez">
      <formula>NOT(ISERROR(SEARCH("Rara vez",BI24)))</formula>
    </cfRule>
  </conditionalFormatting>
  <conditionalFormatting sqref="BI24">
    <cfRule type="containsText" dxfId="210" priority="337" operator="containsText" text="Improbable">
      <formula>NOT(ISERROR(SEARCH("Improbable",BI24)))</formula>
    </cfRule>
  </conditionalFormatting>
  <conditionalFormatting sqref="BI24">
    <cfRule type="containsText" dxfId="209" priority="338" operator="containsText" text="Probable">
      <formula>NOT(ISERROR(SEARCH("Probable",BI24)))</formula>
    </cfRule>
  </conditionalFormatting>
  <conditionalFormatting sqref="BI24">
    <cfRule type="containsText" dxfId="208" priority="339" operator="containsText" text="Casi seguro">
      <formula>NOT(ISERROR(SEARCH("Casi seguro",BI24)))</formula>
    </cfRule>
  </conditionalFormatting>
  <conditionalFormatting sqref="BI24">
    <cfRule type="cellIs" dxfId="207" priority="340" operator="equal">
      <formula>"Posible"</formula>
    </cfRule>
  </conditionalFormatting>
  <conditionalFormatting sqref="BK24">
    <cfRule type="containsText" dxfId="206" priority="333" operator="containsText" text="Alto">
      <formula>NOT(ISERROR(SEARCH(("Alto"),(BK24))))</formula>
    </cfRule>
  </conditionalFormatting>
  <conditionalFormatting sqref="BK24">
    <cfRule type="containsText" dxfId="205" priority="334" operator="containsText" text="Moderado">
      <formula>NOT(ISERROR(SEARCH(("Moderado"),(BK24))))</formula>
    </cfRule>
  </conditionalFormatting>
  <conditionalFormatting sqref="BK24">
    <cfRule type="containsText" dxfId="204" priority="335" operator="containsText" text="Bajo">
      <formula>NOT(ISERROR(SEARCH(("Bajo"),(BK24))))</formula>
    </cfRule>
  </conditionalFormatting>
  <conditionalFormatting sqref="AE15:AE16">
    <cfRule type="containsText" dxfId="203" priority="115" operator="containsText" text="Catastrófico">
      <formula>NOT(ISERROR(SEARCH("Catastrófico",AE15)))</formula>
    </cfRule>
  </conditionalFormatting>
  <conditionalFormatting sqref="AE15:AE16">
    <cfRule type="containsText" dxfId="202" priority="116" operator="containsText" text="Mayor">
      <formula>NOT(ISERROR(SEARCH("Mayor",AE15)))</formula>
    </cfRule>
  </conditionalFormatting>
  <conditionalFormatting sqref="AE15:AE16">
    <cfRule type="containsText" dxfId="201" priority="117" operator="containsText" text="Moderado">
      <formula>NOT(ISERROR(SEARCH("Moderado",AE15)))</formula>
    </cfRule>
  </conditionalFormatting>
  <conditionalFormatting sqref="AE15:AE16">
    <cfRule type="containsText" dxfId="200" priority="118" operator="containsText" text="Menor">
      <formula>NOT(ISERROR(SEARCH("Menor",AE15)))</formula>
    </cfRule>
  </conditionalFormatting>
  <conditionalFormatting sqref="AE15:AE16">
    <cfRule type="containsText" dxfId="199" priority="119" operator="containsText" text="Leve">
      <formula>NOT(ISERROR(SEARCH("Leve",AE15)))</formula>
    </cfRule>
  </conditionalFormatting>
  <conditionalFormatting sqref="K15:K16">
    <cfRule type="containsText" dxfId="198" priority="124" operator="containsText" text="Muy Baja">
      <formula>NOT(ISERROR(SEARCH("Muy Baja",K15)))</formula>
    </cfRule>
  </conditionalFormatting>
  <conditionalFormatting sqref="K15:K16">
    <cfRule type="containsText" dxfId="197" priority="125" operator="containsText" text="Baja">
      <formula>NOT(ISERROR(SEARCH("Baja",K15)))</formula>
    </cfRule>
  </conditionalFormatting>
  <conditionalFormatting sqref="K15:K16">
    <cfRule type="containsText" dxfId="196" priority="126" operator="containsText" text="A l t a">
      <formula>NOT(ISERROR(SEARCH("A l t a",K15)))</formula>
    </cfRule>
  </conditionalFormatting>
  <conditionalFormatting sqref="K15:K16">
    <cfRule type="containsText" dxfId="195" priority="127" operator="containsText" text="Muy Alta">
      <formula>NOT(ISERROR(SEARCH("Muy Alta",K15)))</formula>
    </cfRule>
  </conditionalFormatting>
  <conditionalFormatting sqref="K15:K16">
    <cfRule type="cellIs" dxfId="194" priority="128" operator="equal">
      <formula>"Media"</formula>
    </cfRule>
  </conditionalFormatting>
  <conditionalFormatting sqref="AD15">
    <cfRule type="containsText" dxfId="193" priority="129" operator="containsText" text="Muy Baja">
      <formula>NOT(ISERROR(SEARCH("Muy Baja",AD15)))</formula>
    </cfRule>
  </conditionalFormatting>
  <conditionalFormatting sqref="AD15">
    <cfRule type="containsText" dxfId="192" priority="130" operator="containsText" text="Baja">
      <formula>NOT(ISERROR(SEARCH("Baja",AD15)))</formula>
    </cfRule>
  </conditionalFormatting>
  <conditionalFormatting sqref="AD15">
    <cfRule type="containsText" dxfId="191" priority="131" operator="containsText" text="A l t a">
      <formula>NOT(ISERROR(SEARCH("A l t a",AD15)))</formula>
    </cfRule>
  </conditionalFormatting>
  <conditionalFormatting sqref="AD15">
    <cfRule type="containsText" dxfId="190" priority="132" operator="containsText" text="Muy Alta">
      <formula>NOT(ISERROR(SEARCH("Muy Alta",AD15)))</formula>
    </cfRule>
  </conditionalFormatting>
  <conditionalFormatting sqref="AD15">
    <cfRule type="cellIs" dxfId="189" priority="133" operator="equal">
      <formula>"Media"</formula>
    </cfRule>
  </conditionalFormatting>
  <conditionalFormatting sqref="AE18">
    <cfRule type="containsText" dxfId="188" priority="134" operator="containsText" text="Catastrófico">
      <formula>NOT(ISERROR(SEARCH("Catastrófico",AE18)))</formula>
    </cfRule>
  </conditionalFormatting>
  <conditionalFormatting sqref="AE18">
    <cfRule type="containsText" dxfId="187" priority="135" operator="containsText" text="Mayor">
      <formula>NOT(ISERROR(SEARCH("Mayor",AE18)))</formula>
    </cfRule>
  </conditionalFormatting>
  <conditionalFormatting sqref="AE18">
    <cfRule type="containsText" dxfId="186" priority="136" operator="containsText" text="Moderado">
      <formula>NOT(ISERROR(SEARCH("Moderado",AE18)))</formula>
    </cfRule>
  </conditionalFormatting>
  <conditionalFormatting sqref="AE18">
    <cfRule type="containsText" dxfId="185" priority="137" operator="containsText" text="Menor">
      <formula>NOT(ISERROR(SEARCH("Menor",AE18)))</formula>
    </cfRule>
  </conditionalFormatting>
  <conditionalFormatting sqref="AE18">
    <cfRule type="containsText" dxfId="184" priority="138" operator="containsText" text="Leve">
      <formula>NOT(ISERROR(SEARCH("Leve",AE18)))</formula>
    </cfRule>
  </conditionalFormatting>
  <conditionalFormatting sqref="AI18">
    <cfRule type="containsText" dxfId="183" priority="139" operator="containsText" text="Extremo">
      <formula>NOT(ISERROR(SEARCH("Extremo",AI18)))</formula>
    </cfRule>
  </conditionalFormatting>
  <conditionalFormatting sqref="AI18">
    <cfRule type="containsText" dxfId="182" priority="140" operator="containsText" text="Alto">
      <formula>NOT(ISERROR(SEARCH("Alto",AI18)))</formula>
    </cfRule>
  </conditionalFormatting>
  <conditionalFormatting sqref="AI18">
    <cfRule type="containsText" dxfId="181" priority="141" operator="containsText" text="Moderado">
      <formula>NOT(ISERROR(SEARCH("Moderado",AI18)))</formula>
    </cfRule>
  </conditionalFormatting>
  <conditionalFormatting sqref="AI18">
    <cfRule type="containsText" dxfId="180" priority="142" operator="containsText" text="Bajo">
      <formula>NOT(ISERROR(SEARCH("Bajo",AI18)))</formula>
    </cfRule>
  </conditionalFormatting>
  <conditionalFormatting sqref="K18">
    <cfRule type="containsText" dxfId="179" priority="143" operator="containsText" text="Muy Baja">
      <formula>NOT(ISERROR(SEARCH("Muy Baja",K18)))</formula>
    </cfRule>
  </conditionalFormatting>
  <conditionalFormatting sqref="K18">
    <cfRule type="containsText" dxfId="178" priority="144" operator="containsText" text="Baja">
      <formula>NOT(ISERROR(SEARCH("Baja",K18)))</formula>
    </cfRule>
  </conditionalFormatting>
  <conditionalFormatting sqref="K18">
    <cfRule type="containsText" dxfId="177" priority="145" operator="containsText" text="A l t a">
      <formula>NOT(ISERROR(SEARCH("A l t a",K18)))</formula>
    </cfRule>
  </conditionalFormatting>
  <conditionalFormatting sqref="K18">
    <cfRule type="containsText" dxfId="176" priority="146" operator="containsText" text="Muy Alta">
      <formula>NOT(ISERROR(SEARCH("Muy Alta",K18)))</formula>
    </cfRule>
  </conditionalFormatting>
  <conditionalFormatting sqref="K18">
    <cfRule type="cellIs" dxfId="175" priority="147" operator="equal">
      <formula>"Media"</formula>
    </cfRule>
  </conditionalFormatting>
  <conditionalFormatting sqref="L18:AD18">
    <cfRule type="containsText" dxfId="174" priority="148" operator="containsText" text="Muy Baja">
      <formula>NOT(ISERROR(SEARCH("Muy Baja",L18)))</formula>
    </cfRule>
  </conditionalFormatting>
  <conditionalFormatting sqref="L18:AD18">
    <cfRule type="containsText" dxfId="173" priority="149" operator="containsText" text="Baja">
      <formula>NOT(ISERROR(SEARCH("Baja",L18)))</formula>
    </cfRule>
  </conditionalFormatting>
  <conditionalFormatting sqref="L18:AD18">
    <cfRule type="containsText" dxfId="172" priority="150" operator="containsText" text="A l t a">
      <formula>NOT(ISERROR(SEARCH("A l t a",L18)))</formula>
    </cfRule>
  </conditionalFormatting>
  <conditionalFormatting sqref="L18:AD18">
    <cfRule type="containsText" dxfId="171" priority="151" operator="containsText" text="Muy Alta">
      <formula>NOT(ISERROR(SEARCH("Muy Alta",L18)))</formula>
    </cfRule>
  </conditionalFormatting>
  <conditionalFormatting sqref="L18:AD18">
    <cfRule type="cellIs" dxfId="170" priority="152" operator="equal">
      <formula>"Media"</formula>
    </cfRule>
  </conditionalFormatting>
  <conditionalFormatting sqref="L15:AC16">
    <cfRule type="containsText" dxfId="169" priority="166" operator="containsText" text="Muy Baja">
      <formula>NOT(ISERROR(SEARCH("Muy Baja",L15)))</formula>
    </cfRule>
  </conditionalFormatting>
  <conditionalFormatting sqref="L15:AC16">
    <cfRule type="containsText" dxfId="168" priority="167" operator="containsText" text="Baja">
      <formula>NOT(ISERROR(SEARCH("Baja",L15)))</formula>
    </cfRule>
  </conditionalFormatting>
  <conditionalFormatting sqref="L15:AC16">
    <cfRule type="containsText" dxfId="167" priority="168" operator="containsText" text="A l t a">
      <formula>NOT(ISERROR(SEARCH("A l t a",L15)))</formula>
    </cfRule>
  </conditionalFormatting>
  <conditionalFormatting sqref="L15:AC16">
    <cfRule type="containsText" dxfId="166" priority="169" operator="containsText" text="Muy Alta">
      <formula>NOT(ISERROR(SEARCH("Muy Alta",L15)))</formula>
    </cfRule>
  </conditionalFormatting>
  <conditionalFormatting sqref="L15:AC16">
    <cfRule type="cellIs" dxfId="165" priority="170" operator="equal">
      <formula>"Media"</formula>
    </cfRule>
  </conditionalFormatting>
  <conditionalFormatting sqref="BK15">
    <cfRule type="containsText" dxfId="164" priority="77" operator="containsText" text="Extremo">
      <formula>NOT(ISERROR(SEARCH("Extremo",BK15)))</formula>
    </cfRule>
  </conditionalFormatting>
  <conditionalFormatting sqref="BK15">
    <cfRule type="containsText" dxfId="163" priority="78" operator="containsText" text="Alto">
      <formula>NOT(ISERROR(SEARCH("Alto",BK15)))</formula>
    </cfRule>
  </conditionalFormatting>
  <conditionalFormatting sqref="BK15">
    <cfRule type="containsText" dxfId="162" priority="79" operator="containsText" text="Moderado">
      <formula>NOT(ISERROR(SEARCH("Moderado",BK15)))</formula>
    </cfRule>
  </conditionalFormatting>
  <conditionalFormatting sqref="BK15">
    <cfRule type="containsText" dxfId="161" priority="80" operator="containsText" text="Bajo">
      <formula>NOT(ISERROR(SEARCH("Bajo",BK15)))</formula>
    </cfRule>
  </conditionalFormatting>
  <conditionalFormatting sqref="J15">
    <cfRule type="containsText" dxfId="160" priority="194" operator="containsText" text="Muy Baja">
      <formula>NOT(ISERROR(SEARCH("Muy Baja",J15)))</formula>
    </cfRule>
  </conditionalFormatting>
  <conditionalFormatting sqref="J15">
    <cfRule type="containsText" dxfId="159" priority="195" operator="containsText" text="Baja">
      <formula>NOT(ISERROR(SEARCH("Baja",J15)))</formula>
    </cfRule>
  </conditionalFormatting>
  <conditionalFormatting sqref="J15">
    <cfRule type="containsText" dxfId="158" priority="196" operator="containsText" text="A l t a">
      <formula>NOT(ISERROR(SEARCH("A l t a",J15)))</formula>
    </cfRule>
  </conditionalFormatting>
  <conditionalFormatting sqref="J15">
    <cfRule type="containsText" dxfId="157" priority="197" operator="containsText" text="Muy Alta">
      <formula>NOT(ISERROR(SEARCH("Muy Alta",J15)))</formula>
    </cfRule>
  </conditionalFormatting>
  <conditionalFormatting sqref="J15">
    <cfRule type="cellIs" dxfId="156" priority="198" operator="equal">
      <formula>"Media"</formula>
    </cfRule>
  </conditionalFormatting>
  <conditionalFormatting sqref="J18">
    <cfRule type="containsText" dxfId="155" priority="203" operator="containsText" text="Muy Baja">
      <formula>NOT(ISERROR(SEARCH("Muy Baja",J18)))</formula>
    </cfRule>
  </conditionalFormatting>
  <conditionalFormatting sqref="J18">
    <cfRule type="containsText" dxfId="154" priority="204" operator="containsText" text="Baja">
      <formula>NOT(ISERROR(SEARCH("Baja",J18)))</formula>
    </cfRule>
  </conditionalFormatting>
  <conditionalFormatting sqref="J18">
    <cfRule type="containsText" dxfId="153" priority="205" operator="containsText" text="A l t a">
      <formula>NOT(ISERROR(SEARCH("A l t a",J18)))</formula>
    </cfRule>
  </conditionalFormatting>
  <conditionalFormatting sqref="J18">
    <cfRule type="containsText" dxfId="152" priority="206" operator="containsText" text="Muy Alta">
      <formula>NOT(ISERROR(SEARCH("Muy Alta",J18)))</formula>
    </cfRule>
  </conditionalFormatting>
  <conditionalFormatting sqref="J18">
    <cfRule type="cellIs" dxfId="151" priority="207" operator="equal">
      <formula>"Media"</formula>
    </cfRule>
  </conditionalFormatting>
  <conditionalFormatting sqref="AH18">
    <cfRule type="containsText" dxfId="150" priority="208" operator="containsText" text="Extremo">
      <formula>NOT(ISERROR(SEARCH("Extremo",AH18)))</formula>
    </cfRule>
  </conditionalFormatting>
  <conditionalFormatting sqref="AH18">
    <cfRule type="containsText" dxfId="149" priority="209" operator="containsText" text="Alto">
      <formula>NOT(ISERROR(SEARCH("Alto",AH18)))</formula>
    </cfRule>
  </conditionalFormatting>
  <conditionalFormatting sqref="AH18">
    <cfRule type="containsText" dxfId="148" priority="210" operator="containsText" text="Moderado">
      <formula>NOT(ISERROR(SEARCH("Moderado",AH18)))</formula>
    </cfRule>
  </conditionalFormatting>
  <conditionalFormatting sqref="AH18">
    <cfRule type="containsText" dxfId="147" priority="211" operator="containsText" text="Bajo">
      <formula>NOT(ISERROR(SEARCH("Bajo",AH18)))</formula>
    </cfRule>
  </conditionalFormatting>
  <conditionalFormatting sqref="I15 I18">
    <cfRule type="containsText" dxfId="146" priority="212" operator="containsText" text="Rara vez">
      <formula>NOT(ISERROR(SEARCH("Rara vez",I15)))</formula>
    </cfRule>
  </conditionalFormatting>
  <conditionalFormatting sqref="I15 I18">
    <cfRule type="containsText" dxfId="145" priority="213" operator="containsText" text="Improbable">
      <formula>NOT(ISERROR(SEARCH("Improbable",I15)))</formula>
    </cfRule>
  </conditionalFormatting>
  <conditionalFormatting sqref="I15 I18">
    <cfRule type="containsText" dxfId="144" priority="214" operator="containsText" text="Probable">
      <formula>NOT(ISERROR(SEARCH("Probable",I15)))</formula>
    </cfRule>
  </conditionalFormatting>
  <conditionalFormatting sqref="I15 I18">
    <cfRule type="containsText" dxfId="143" priority="215" operator="containsText" text="Casi seguro">
      <formula>NOT(ISERROR(SEARCH("Casi seguro",I15)))</formula>
    </cfRule>
  </conditionalFormatting>
  <conditionalFormatting sqref="I15 I18">
    <cfRule type="cellIs" dxfId="142" priority="216" operator="equal">
      <formula>"Posible"</formula>
    </cfRule>
  </conditionalFormatting>
  <conditionalFormatting sqref="BF18:BG18">
    <cfRule type="containsText" dxfId="141" priority="217" operator="containsText" text="Débil">
      <formula>NOT(ISERROR(SEARCH("Débil",BF18)))</formula>
    </cfRule>
  </conditionalFormatting>
  <conditionalFormatting sqref="BF18:BG18">
    <cfRule type="containsText" dxfId="140" priority="218" operator="containsText" text="Moderado">
      <formula>NOT(ISERROR(SEARCH("Moderado",BF18)))</formula>
    </cfRule>
  </conditionalFormatting>
  <conditionalFormatting sqref="BF18:BG18">
    <cfRule type="containsText" dxfId="139" priority="219" operator="containsText" text="Fuerte">
      <formula>NOT(ISERROR(SEARCH("Fuerte",BF18)))</formula>
    </cfRule>
  </conditionalFormatting>
  <conditionalFormatting sqref="AG15">
    <cfRule type="containsText" dxfId="138" priority="224" operator="containsText" text="Extremo">
      <formula>NOT(ISERROR(SEARCH("Extremo",AG15)))</formula>
    </cfRule>
  </conditionalFormatting>
  <conditionalFormatting sqref="AG15">
    <cfRule type="containsText" dxfId="137" priority="225" operator="containsText" text="Alto">
      <formula>NOT(ISERROR(SEARCH("Alto",AG15)))</formula>
    </cfRule>
  </conditionalFormatting>
  <conditionalFormatting sqref="AG15">
    <cfRule type="containsText" dxfId="136" priority="226" operator="containsText" text="Moderado">
      <formula>NOT(ISERROR(SEARCH("Moderado",AG15)))</formula>
    </cfRule>
  </conditionalFormatting>
  <conditionalFormatting sqref="AG15">
    <cfRule type="containsText" dxfId="135" priority="227" operator="containsText" text="Bajo">
      <formula>NOT(ISERROR(SEARCH("Bajo",AG15)))</formula>
    </cfRule>
  </conditionalFormatting>
  <conditionalFormatting sqref="AG18">
    <cfRule type="containsText" dxfId="134" priority="228" operator="containsText" text="Extremo">
      <formula>NOT(ISERROR(SEARCH("Extremo",AG18)))</formula>
    </cfRule>
  </conditionalFormatting>
  <conditionalFormatting sqref="AG18">
    <cfRule type="containsText" dxfId="133" priority="229" operator="containsText" text="Alto">
      <formula>NOT(ISERROR(SEARCH("Alto",AG18)))</formula>
    </cfRule>
  </conditionalFormatting>
  <conditionalFormatting sqref="AG18">
    <cfRule type="containsText" dxfId="132" priority="230" operator="containsText" text="Moderado">
      <formula>NOT(ISERROR(SEARCH("Moderado",AG18)))</formula>
    </cfRule>
  </conditionalFormatting>
  <conditionalFormatting sqref="AG18">
    <cfRule type="containsText" dxfId="131" priority="231" operator="containsText" text="Bajo">
      <formula>NOT(ISERROR(SEARCH("Bajo",AG18)))</formula>
    </cfRule>
  </conditionalFormatting>
  <conditionalFormatting sqref="BH18">
    <cfRule type="containsText" dxfId="130" priority="248" operator="containsText" text="Débil">
      <formula>NOT(ISERROR(SEARCH("Débil",BH18)))</formula>
    </cfRule>
  </conditionalFormatting>
  <conditionalFormatting sqref="BH18">
    <cfRule type="containsText" dxfId="129" priority="249" operator="containsText" text="Moderado">
      <formula>NOT(ISERROR(SEARCH("Moderado",BH18)))</formula>
    </cfRule>
  </conditionalFormatting>
  <conditionalFormatting sqref="BH18">
    <cfRule type="containsText" dxfId="128" priority="250" operator="containsText" text="Fuerte">
      <formula>NOT(ISERROR(SEARCH("Fuerte",BH18)))</formula>
    </cfRule>
  </conditionalFormatting>
  <conditionalFormatting sqref="BI18">
    <cfRule type="containsText" dxfId="127" priority="251" operator="containsText" text="Rara vez">
      <formula>NOT(ISERROR(SEARCH("Rara vez",BI18)))</formula>
    </cfRule>
  </conditionalFormatting>
  <conditionalFormatting sqref="BI18">
    <cfRule type="containsText" dxfId="126" priority="252" operator="containsText" text="Improbable">
      <formula>NOT(ISERROR(SEARCH("Improbable",BI18)))</formula>
    </cfRule>
  </conditionalFormatting>
  <conditionalFormatting sqref="BI18">
    <cfRule type="containsText" dxfId="125" priority="253" operator="containsText" text="Probable">
      <formula>NOT(ISERROR(SEARCH("Probable",BI18)))</formula>
    </cfRule>
  </conditionalFormatting>
  <conditionalFormatting sqref="BI18">
    <cfRule type="containsText" dxfId="124" priority="254" operator="containsText" text="Casi seguro">
      <formula>NOT(ISERROR(SEARCH("Casi seguro",BI18)))</formula>
    </cfRule>
  </conditionalFormatting>
  <conditionalFormatting sqref="BI18">
    <cfRule type="cellIs" dxfId="123" priority="255" operator="equal">
      <formula>"Posible"</formula>
    </cfRule>
  </conditionalFormatting>
  <conditionalFormatting sqref="BJ18">
    <cfRule type="containsText" dxfId="122" priority="274" operator="containsText" text="Rara vez">
      <formula>NOT(ISERROR(SEARCH("Rara vez",BJ18)))</formula>
    </cfRule>
  </conditionalFormatting>
  <conditionalFormatting sqref="BJ18">
    <cfRule type="containsText" dxfId="121" priority="275" operator="containsText" text="Improbable">
      <formula>NOT(ISERROR(SEARCH("Improbable",BJ18)))</formula>
    </cfRule>
  </conditionalFormatting>
  <conditionalFormatting sqref="BJ18">
    <cfRule type="containsText" dxfId="120" priority="276" operator="containsText" text="Probable">
      <formula>NOT(ISERROR(SEARCH("Probable",BJ18)))</formula>
    </cfRule>
  </conditionalFormatting>
  <conditionalFormatting sqref="BJ18">
    <cfRule type="containsText" dxfId="119" priority="277" operator="containsText" text="Casi seguro">
      <formula>NOT(ISERROR(SEARCH("Casi seguro",BJ18)))</formula>
    </cfRule>
  </conditionalFormatting>
  <conditionalFormatting sqref="BJ18">
    <cfRule type="cellIs" dxfId="118" priority="278" operator="equal">
      <formula>"Posible"</formula>
    </cfRule>
  </conditionalFormatting>
  <conditionalFormatting sqref="BK18">
    <cfRule type="containsText" dxfId="117" priority="279" operator="containsText" text="Extremo">
      <formula>NOT(ISERROR(SEARCH("Extremo",BK18)))</formula>
    </cfRule>
  </conditionalFormatting>
  <conditionalFormatting sqref="BK18">
    <cfRule type="containsText" dxfId="116" priority="280" operator="containsText" text="Alto">
      <formula>NOT(ISERROR(SEARCH("Alto",BK18)))</formula>
    </cfRule>
  </conditionalFormatting>
  <conditionalFormatting sqref="BK18">
    <cfRule type="containsText" dxfId="115" priority="281" operator="containsText" text="Moderado">
      <formula>NOT(ISERROR(SEARCH("Moderado",BK18)))</formula>
    </cfRule>
  </conditionalFormatting>
  <conditionalFormatting sqref="BK18">
    <cfRule type="containsText" dxfId="114" priority="282" operator="containsText" text="Bajo">
      <formula>NOT(ISERROR(SEARCH("Bajo",BK18)))</formula>
    </cfRule>
  </conditionalFormatting>
  <conditionalFormatting sqref="AZ18:BE18">
    <cfRule type="containsText" dxfId="113" priority="313" operator="containsText" text="Débil">
      <formula>NOT(ISERROR(SEARCH("Débil",AZ18)))</formula>
    </cfRule>
  </conditionalFormatting>
  <conditionalFormatting sqref="AZ18:BE18">
    <cfRule type="containsText" dxfId="112" priority="314" operator="containsText" text="Moderado">
      <formula>NOT(ISERROR(SEARCH("Moderado",AZ18)))</formula>
    </cfRule>
  </conditionalFormatting>
  <conditionalFormatting sqref="AZ18:BE18">
    <cfRule type="containsText" dxfId="111" priority="315" operator="containsText" text="Fuerte">
      <formula>NOT(ISERROR(SEARCH("Fuerte",AZ18)))</formula>
    </cfRule>
  </conditionalFormatting>
  <conditionalFormatting sqref="AY18">
    <cfRule type="containsText" dxfId="110" priority="316" operator="containsText" text="Débil">
      <formula>NOT(ISERROR(SEARCH("Débil",AY18)))</formula>
    </cfRule>
  </conditionalFormatting>
  <conditionalFormatting sqref="AY18">
    <cfRule type="containsText" dxfId="109" priority="317" operator="containsText" text="Moderado">
      <formula>NOT(ISERROR(SEARCH("Moderado",AY18)))</formula>
    </cfRule>
  </conditionalFormatting>
  <conditionalFormatting sqref="AY18">
    <cfRule type="containsText" dxfId="108" priority="318" operator="containsText" text="Fuerte">
      <formula>NOT(ISERROR(SEARCH("Fuerte",AY18)))</formula>
    </cfRule>
  </conditionalFormatting>
  <conditionalFormatting sqref="AZ19:BE19">
    <cfRule type="containsText" dxfId="107" priority="319" operator="containsText" text="Débil">
      <formula>NOT(ISERROR(SEARCH("Débil",AZ19)))</formula>
    </cfRule>
  </conditionalFormatting>
  <conditionalFormatting sqref="AZ19:BE19">
    <cfRule type="containsText" dxfId="106" priority="320" operator="containsText" text="Moderado">
      <formula>NOT(ISERROR(SEARCH("Moderado",AZ19)))</formula>
    </cfRule>
  </conditionalFormatting>
  <conditionalFormatting sqref="AZ19:BE19">
    <cfRule type="containsText" dxfId="105" priority="321" operator="containsText" text="Fuerte">
      <formula>NOT(ISERROR(SEARCH("Fuerte",AZ19)))</formula>
    </cfRule>
  </conditionalFormatting>
  <conditionalFormatting sqref="AY19">
    <cfRule type="containsText" dxfId="104" priority="322" operator="containsText" text="Débil">
      <formula>NOT(ISERROR(SEARCH("Débil",AY19)))</formula>
    </cfRule>
  </conditionalFormatting>
  <conditionalFormatting sqref="AY19">
    <cfRule type="containsText" dxfId="103" priority="323" operator="containsText" text="Moderado">
      <formula>NOT(ISERROR(SEARCH("Moderado",AY19)))</formula>
    </cfRule>
  </conditionalFormatting>
  <conditionalFormatting sqref="AY19">
    <cfRule type="containsText" dxfId="102" priority="324" operator="containsText" text="Fuerte">
      <formula>NOT(ISERROR(SEARCH("Fuerte",AY19)))</formula>
    </cfRule>
  </conditionalFormatting>
  <conditionalFormatting sqref="AH10">
    <cfRule type="containsText" dxfId="101" priority="111" operator="containsText" text="Extremo">
      <formula>NOT(ISERROR(SEARCH(("Extremo"),(AH10))))</formula>
    </cfRule>
  </conditionalFormatting>
  <conditionalFormatting sqref="AH10">
    <cfRule type="containsText" dxfId="100" priority="112" operator="containsText" text="Alto">
      <formula>NOT(ISERROR(SEARCH(("Alto"),(AH10))))</formula>
    </cfRule>
  </conditionalFormatting>
  <conditionalFormatting sqref="AH10">
    <cfRule type="containsText" dxfId="99" priority="113" operator="containsText" text="Moderado">
      <formula>NOT(ISERROR(SEARCH(("Moderado"),(AH10))))</formula>
    </cfRule>
  </conditionalFormatting>
  <conditionalFormatting sqref="AH10">
    <cfRule type="containsText" dxfId="98" priority="114" operator="containsText" text="Bajo">
      <formula>NOT(ISERROR(SEARCH(("Bajo"),(AH10))))</formula>
    </cfRule>
  </conditionalFormatting>
  <conditionalFormatting sqref="AI13">
    <cfRule type="containsText" dxfId="97" priority="99" operator="containsText" text="Extremo">
      <formula>NOT(ISERROR(SEARCH(("Extremo"),(AI13))))</formula>
    </cfRule>
  </conditionalFormatting>
  <conditionalFormatting sqref="AI13">
    <cfRule type="containsText" dxfId="96" priority="100" operator="containsText" text="Alto">
      <formula>NOT(ISERROR(SEARCH(("Alto"),(AI13))))</formula>
    </cfRule>
  </conditionalFormatting>
  <conditionalFormatting sqref="AI13">
    <cfRule type="containsText" dxfId="95" priority="101" operator="containsText" text="Moderado">
      <formula>NOT(ISERROR(SEARCH(("Moderado"),(AI13))))</formula>
    </cfRule>
  </conditionalFormatting>
  <conditionalFormatting sqref="AI13">
    <cfRule type="containsText" dxfId="94" priority="102" operator="containsText" text="Bajo">
      <formula>NOT(ISERROR(SEARCH(("Bajo"),(AI13))))</formula>
    </cfRule>
  </conditionalFormatting>
  <conditionalFormatting sqref="AI14">
    <cfRule type="containsText" dxfId="93" priority="103" operator="containsText" text="Extremo">
      <formula>NOT(ISERROR(SEARCH(("Extremo"),(AI14))))</formula>
    </cfRule>
  </conditionalFormatting>
  <conditionalFormatting sqref="AI14">
    <cfRule type="containsText" dxfId="92" priority="104" operator="containsText" text="Alto">
      <formula>NOT(ISERROR(SEARCH(("Alto"),(AI14))))</formula>
    </cfRule>
  </conditionalFormatting>
  <conditionalFormatting sqref="AI14">
    <cfRule type="containsText" dxfId="91" priority="105" operator="containsText" text="Moderado">
      <formula>NOT(ISERROR(SEARCH(("Moderado"),(AI14))))</formula>
    </cfRule>
  </conditionalFormatting>
  <conditionalFormatting sqref="AI14">
    <cfRule type="containsText" dxfId="90" priority="106" operator="containsText" text="Bajo">
      <formula>NOT(ISERROR(SEARCH(("Bajo"),(AI14))))</formula>
    </cfRule>
  </conditionalFormatting>
  <conditionalFormatting sqref="AH13:AH14">
    <cfRule type="containsText" dxfId="89" priority="107" operator="containsText" text="Extremo">
      <formula>NOT(ISERROR(SEARCH(("Extremo"),(AH13))))</formula>
    </cfRule>
  </conditionalFormatting>
  <conditionalFormatting sqref="AH13:AH14">
    <cfRule type="containsText" dxfId="88" priority="108" operator="containsText" text="Alto">
      <formula>NOT(ISERROR(SEARCH(("Alto"),(AH13))))</formula>
    </cfRule>
  </conditionalFormatting>
  <conditionalFormatting sqref="AH13:AH14">
    <cfRule type="containsText" dxfId="87" priority="109" operator="containsText" text="Moderado">
      <formula>NOT(ISERROR(SEARCH(("Moderado"),(AH13))))</formula>
    </cfRule>
  </conditionalFormatting>
  <conditionalFormatting sqref="AH13:AH14">
    <cfRule type="containsText" dxfId="86" priority="110" operator="containsText" text="Bajo">
      <formula>NOT(ISERROR(SEARCH(("Bajo"),(AH13))))</formula>
    </cfRule>
  </conditionalFormatting>
  <conditionalFormatting sqref="AI15">
    <cfRule type="containsText" dxfId="85" priority="45" operator="containsText" text="Extremo">
      <formula>NOT(ISERROR(SEARCH("Extremo",AI15)))</formula>
    </cfRule>
  </conditionalFormatting>
  <conditionalFormatting sqref="AI15">
    <cfRule type="containsText" dxfId="84" priority="46" operator="containsText" text="Alto">
      <formula>NOT(ISERROR(SEARCH("Alto",AI15)))</formula>
    </cfRule>
  </conditionalFormatting>
  <conditionalFormatting sqref="AI15">
    <cfRule type="containsText" dxfId="83" priority="47" operator="containsText" text="Moderado">
      <formula>NOT(ISERROR(SEARCH("Moderado",AI15)))</formula>
    </cfRule>
  </conditionalFormatting>
  <conditionalFormatting sqref="AI15">
    <cfRule type="containsText" dxfId="82" priority="48" operator="containsText" text="Bajo">
      <formula>NOT(ISERROR(SEARCH("Bajo",AI15)))</formula>
    </cfRule>
  </conditionalFormatting>
  <conditionalFormatting sqref="AI17">
    <cfRule type="containsText" dxfId="81" priority="49" operator="containsText" text="Extremo">
      <formula>NOT(ISERROR(SEARCH("Extremo",AI17)))</formula>
    </cfRule>
  </conditionalFormatting>
  <conditionalFormatting sqref="AI17">
    <cfRule type="containsText" dxfId="80" priority="50" operator="containsText" text="Alto">
      <formula>NOT(ISERROR(SEARCH("Alto",AI17)))</formula>
    </cfRule>
  </conditionalFormatting>
  <conditionalFormatting sqref="AI17">
    <cfRule type="containsText" dxfId="79" priority="51" operator="containsText" text="Moderado">
      <formula>NOT(ISERROR(SEARCH("Moderado",AI17)))</formula>
    </cfRule>
  </conditionalFormatting>
  <conditionalFormatting sqref="AI17">
    <cfRule type="containsText" dxfId="78" priority="52" operator="containsText" text="Bajo">
      <formula>NOT(ISERROR(SEARCH("Bajo",AI17)))</formula>
    </cfRule>
  </conditionalFormatting>
  <conditionalFormatting sqref="AI16">
    <cfRule type="containsText" dxfId="77" priority="53" operator="containsText" text="Extremo">
      <formula>NOT(ISERROR(SEARCH("Extremo",AI16)))</formula>
    </cfRule>
  </conditionalFormatting>
  <conditionalFormatting sqref="AI16">
    <cfRule type="containsText" dxfId="76" priority="54" operator="containsText" text="Alto">
      <formula>NOT(ISERROR(SEARCH("Alto",AI16)))</formula>
    </cfRule>
  </conditionalFormatting>
  <conditionalFormatting sqref="AI16">
    <cfRule type="containsText" dxfId="75" priority="55" operator="containsText" text="Moderado">
      <formula>NOT(ISERROR(SEARCH("Moderado",AI16)))</formula>
    </cfRule>
  </conditionalFormatting>
  <conditionalFormatting sqref="AI16">
    <cfRule type="containsText" dxfId="74" priority="56" operator="containsText" text="Bajo">
      <formula>NOT(ISERROR(SEARCH("Bajo",AI16)))</formula>
    </cfRule>
  </conditionalFormatting>
  <conditionalFormatting sqref="AH15">
    <cfRule type="containsText" dxfId="73" priority="57" operator="containsText" text="Extremo">
      <formula>NOT(ISERROR(SEARCH("Extremo",AH15)))</formula>
    </cfRule>
  </conditionalFormatting>
  <conditionalFormatting sqref="AH15">
    <cfRule type="containsText" dxfId="72" priority="58" operator="containsText" text="Alto">
      <formula>NOT(ISERROR(SEARCH("Alto",AH15)))</formula>
    </cfRule>
  </conditionalFormatting>
  <conditionalFormatting sqref="AH15">
    <cfRule type="containsText" dxfId="71" priority="59" operator="containsText" text="Moderado">
      <formula>NOT(ISERROR(SEARCH("Moderado",AH15)))</formula>
    </cfRule>
  </conditionalFormatting>
  <conditionalFormatting sqref="AH15">
    <cfRule type="containsText" dxfId="70" priority="60" operator="containsText" text="Bajo">
      <formula>NOT(ISERROR(SEARCH("Bajo",AH15)))</formula>
    </cfRule>
  </conditionalFormatting>
  <conditionalFormatting sqref="BF15:BG15">
    <cfRule type="containsText" dxfId="69" priority="61" operator="containsText" text="Débil">
      <formula>NOT(ISERROR(SEARCH("Débil",BF15)))</formula>
    </cfRule>
  </conditionalFormatting>
  <conditionalFormatting sqref="BF15:BG15">
    <cfRule type="containsText" dxfId="68" priority="62" operator="containsText" text="Moderado">
      <formula>NOT(ISERROR(SEARCH("Moderado",BF15)))</formula>
    </cfRule>
  </conditionalFormatting>
  <conditionalFormatting sqref="BF15:BG15">
    <cfRule type="containsText" dxfId="67" priority="63" operator="containsText" text="Fuerte">
      <formula>NOT(ISERROR(SEARCH("Fuerte",BF15)))</formula>
    </cfRule>
  </conditionalFormatting>
  <conditionalFormatting sqref="BH15">
    <cfRule type="containsText" dxfId="66" priority="64" operator="containsText" text="Débil">
      <formula>NOT(ISERROR(SEARCH("Débil",BH15)))</formula>
    </cfRule>
  </conditionalFormatting>
  <conditionalFormatting sqref="BH15">
    <cfRule type="containsText" dxfId="65" priority="65" operator="containsText" text="Moderado">
      <formula>NOT(ISERROR(SEARCH("Moderado",BH15)))</formula>
    </cfRule>
  </conditionalFormatting>
  <conditionalFormatting sqref="BH15">
    <cfRule type="containsText" dxfId="64" priority="66" operator="containsText" text="Fuerte">
      <formula>NOT(ISERROR(SEARCH("Fuerte",BH15)))</formula>
    </cfRule>
  </conditionalFormatting>
  <conditionalFormatting sqref="BI15">
    <cfRule type="containsText" dxfId="63" priority="67" operator="containsText" text="Rara vez">
      <formula>NOT(ISERROR(SEARCH("Rara vez",BI15)))</formula>
    </cfRule>
  </conditionalFormatting>
  <conditionalFormatting sqref="BI15">
    <cfRule type="containsText" dxfId="62" priority="68" operator="containsText" text="Improbable">
      <formula>NOT(ISERROR(SEARCH("Improbable",BI15)))</formula>
    </cfRule>
  </conditionalFormatting>
  <conditionalFormatting sqref="BI15">
    <cfRule type="containsText" dxfId="61" priority="69" operator="containsText" text="Probable">
      <formula>NOT(ISERROR(SEARCH("Probable",BI15)))</formula>
    </cfRule>
  </conditionalFormatting>
  <conditionalFormatting sqref="BI15">
    <cfRule type="containsText" dxfId="60" priority="70" operator="containsText" text="Casi seguro">
      <formula>NOT(ISERROR(SEARCH("Casi seguro",BI15)))</formula>
    </cfRule>
  </conditionalFormatting>
  <conditionalFormatting sqref="BI15">
    <cfRule type="cellIs" dxfId="59" priority="71" operator="equal">
      <formula>"Posible"</formula>
    </cfRule>
  </conditionalFormatting>
  <conditionalFormatting sqref="BJ15">
    <cfRule type="containsText" dxfId="58" priority="72" operator="containsText" text="Rara vez">
      <formula>NOT(ISERROR(SEARCH("Rara vez",BJ15)))</formula>
    </cfRule>
  </conditionalFormatting>
  <conditionalFormatting sqref="BJ15">
    <cfRule type="containsText" dxfId="57" priority="73" operator="containsText" text="Improbable">
      <formula>NOT(ISERROR(SEARCH("Improbable",BJ15)))</formula>
    </cfRule>
  </conditionalFormatting>
  <conditionalFormatting sqref="BJ15">
    <cfRule type="containsText" dxfId="56" priority="74" operator="containsText" text="Probable">
      <formula>NOT(ISERROR(SEARCH("Probable",BJ15)))</formula>
    </cfRule>
  </conditionalFormatting>
  <conditionalFormatting sqref="BJ15">
    <cfRule type="containsText" dxfId="55" priority="75" operator="containsText" text="Casi seguro">
      <formula>NOT(ISERROR(SEARCH("Casi seguro",BJ15)))</formula>
    </cfRule>
  </conditionalFormatting>
  <conditionalFormatting sqref="BJ15">
    <cfRule type="cellIs" dxfId="54" priority="76" operator="equal">
      <formula>"Posible"</formula>
    </cfRule>
  </conditionalFormatting>
  <conditionalFormatting sqref="AZ15:BE15">
    <cfRule type="containsText" dxfId="53" priority="81" operator="containsText" text="Débil">
      <formula>NOT(ISERROR(SEARCH("Débil",AZ15)))</formula>
    </cfRule>
  </conditionalFormatting>
  <conditionalFormatting sqref="AZ15:BE15">
    <cfRule type="containsText" dxfId="52" priority="82" operator="containsText" text="Moderado">
      <formula>NOT(ISERROR(SEARCH("Moderado",AZ15)))</formula>
    </cfRule>
  </conditionalFormatting>
  <conditionalFormatting sqref="AZ15:BE15">
    <cfRule type="containsText" dxfId="51" priority="83" operator="containsText" text="Fuerte">
      <formula>NOT(ISERROR(SEARCH("Fuerte",AZ15)))</formula>
    </cfRule>
  </conditionalFormatting>
  <conditionalFormatting sqref="AY15">
    <cfRule type="containsText" dxfId="50" priority="84" operator="containsText" text="Débil">
      <formula>NOT(ISERROR(SEARCH("Débil",AY15)))</formula>
    </cfRule>
  </conditionalFormatting>
  <conditionalFormatting sqref="AY15">
    <cfRule type="containsText" dxfId="49" priority="85" operator="containsText" text="Moderado">
      <formula>NOT(ISERROR(SEARCH("Moderado",AY15)))</formula>
    </cfRule>
  </conditionalFormatting>
  <conditionalFormatting sqref="AY15">
    <cfRule type="containsText" dxfId="48" priority="86" operator="containsText" text="Fuerte">
      <formula>NOT(ISERROR(SEARCH("Fuerte",AY15)))</formula>
    </cfRule>
  </conditionalFormatting>
  <conditionalFormatting sqref="AZ16:BE16">
    <cfRule type="containsText" dxfId="47" priority="87" operator="containsText" text="Débil">
      <formula>NOT(ISERROR(SEARCH("Débil",AZ16)))</formula>
    </cfRule>
  </conditionalFormatting>
  <conditionalFormatting sqref="AZ16:BE16">
    <cfRule type="containsText" dxfId="46" priority="88" operator="containsText" text="Moderado">
      <formula>NOT(ISERROR(SEARCH("Moderado",AZ16)))</formula>
    </cfRule>
  </conditionalFormatting>
  <conditionalFormatting sqref="AZ16:BE16">
    <cfRule type="containsText" dxfId="45" priority="89" operator="containsText" text="Fuerte">
      <formula>NOT(ISERROR(SEARCH("Fuerte",AZ16)))</formula>
    </cfRule>
  </conditionalFormatting>
  <conditionalFormatting sqref="AY16">
    <cfRule type="containsText" dxfId="44" priority="90" operator="containsText" text="Débil">
      <formula>NOT(ISERROR(SEARCH("Débil",AY16)))</formula>
    </cfRule>
  </conditionalFormatting>
  <conditionalFormatting sqref="AY16">
    <cfRule type="containsText" dxfId="43" priority="91" operator="containsText" text="Moderado">
      <formula>NOT(ISERROR(SEARCH("Moderado",AY16)))</formula>
    </cfRule>
  </conditionalFormatting>
  <conditionalFormatting sqref="AY16">
    <cfRule type="containsText" dxfId="42" priority="92" operator="containsText" text="Fuerte">
      <formula>NOT(ISERROR(SEARCH("Fuerte",AY16)))</formula>
    </cfRule>
  </conditionalFormatting>
  <conditionalFormatting sqref="AZ17:BE17">
    <cfRule type="containsText" dxfId="41" priority="93" operator="containsText" text="Débil">
      <formula>NOT(ISERROR(SEARCH("Débil",AZ17)))</formula>
    </cfRule>
  </conditionalFormatting>
  <conditionalFormatting sqref="AZ17:BE17">
    <cfRule type="containsText" dxfId="40" priority="94" operator="containsText" text="Moderado">
      <formula>NOT(ISERROR(SEARCH("Moderado",AZ17)))</formula>
    </cfRule>
  </conditionalFormatting>
  <conditionalFormatting sqref="AZ17:BE17">
    <cfRule type="containsText" dxfId="39" priority="95" operator="containsText" text="Fuerte">
      <formula>NOT(ISERROR(SEARCH("Fuerte",AZ17)))</formula>
    </cfRule>
  </conditionalFormatting>
  <conditionalFormatting sqref="AY17">
    <cfRule type="containsText" dxfId="38" priority="96" operator="containsText" text="Débil">
      <formula>NOT(ISERROR(SEARCH("Débil",AY17)))</formula>
    </cfRule>
  </conditionalFormatting>
  <conditionalFormatting sqref="AY17">
    <cfRule type="containsText" dxfId="37" priority="97" operator="containsText" text="Moderado">
      <formula>NOT(ISERROR(SEARCH("Moderado",AY17)))</formula>
    </cfRule>
  </conditionalFormatting>
  <conditionalFormatting sqref="AY17">
    <cfRule type="containsText" dxfId="36" priority="98" operator="containsText" text="Fuerte">
      <formula>NOT(ISERROR(SEARCH("Fuerte",AY17)))</formula>
    </cfRule>
  </conditionalFormatting>
  <conditionalFormatting sqref="AH20">
    <cfRule type="containsText" dxfId="35" priority="29" operator="containsText" text="Extremo">
      <formula>NOT(ISERROR(SEARCH(("Extremo"),(AH20))))</formula>
    </cfRule>
  </conditionalFormatting>
  <conditionalFormatting sqref="AH20">
    <cfRule type="containsText" dxfId="34" priority="30" operator="containsText" text="Alto">
      <formula>NOT(ISERROR(SEARCH(("Alto"),(AH20))))</formula>
    </cfRule>
  </conditionalFormatting>
  <conditionalFormatting sqref="AH20">
    <cfRule type="containsText" dxfId="33" priority="31" operator="containsText" text="Moderado">
      <formula>NOT(ISERROR(SEARCH(("Moderado"),(AH20))))</formula>
    </cfRule>
  </conditionalFormatting>
  <conditionalFormatting sqref="AH20">
    <cfRule type="containsText" dxfId="32" priority="32" operator="containsText" text="Bajo">
      <formula>NOT(ISERROR(SEARCH(("Bajo"),(AH20))))</formula>
    </cfRule>
  </conditionalFormatting>
  <conditionalFormatting sqref="AI20">
    <cfRule type="containsText" dxfId="31" priority="33" operator="containsText" text="Extremo">
      <formula>NOT(ISERROR(SEARCH(("Extremo"),(AI20))))</formula>
    </cfRule>
  </conditionalFormatting>
  <conditionalFormatting sqref="AI20">
    <cfRule type="containsText" dxfId="30" priority="34" operator="containsText" text="Alto">
      <formula>NOT(ISERROR(SEARCH(("Alto"),(AI20))))</formula>
    </cfRule>
  </conditionalFormatting>
  <conditionalFormatting sqref="AI20">
    <cfRule type="containsText" dxfId="29" priority="35" operator="containsText" text="Moderado">
      <formula>NOT(ISERROR(SEARCH(("Moderado"),(AI20))))</formula>
    </cfRule>
  </conditionalFormatting>
  <conditionalFormatting sqref="AI20">
    <cfRule type="containsText" dxfId="28" priority="36" operator="containsText" text="Bajo">
      <formula>NOT(ISERROR(SEARCH(("Bajo"),(AI20))))</formula>
    </cfRule>
  </conditionalFormatting>
  <conditionalFormatting sqref="BM20">
    <cfRule type="containsText" dxfId="27" priority="21" operator="containsText" text="Extremo">
      <formula>NOT(ISERROR(SEARCH(("Extremo"),(BM20))))</formula>
    </cfRule>
  </conditionalFormatting>
  <conditionalFormatting sqref="BM20">
    <cfRule type="containsText" dxfId="26" priority="22" operator="containsText" text="Alto">
      <formula>NOT(ISERROR(SEARCH(("Alto"),(BM20))))</formula>
    </cfRule>
  </conditionalFormatting>
  <conditionalFormatting sqref="BM20">
    <cfRule type="containsText" dxfId="25" priority="23" operator="containsText" text="Moderado">
      <formula>NOT(ISERROR(SEARCH(("Moderado"),(BM20))))</formula>
    </cfRule>
  </conditionalFormatting>
  <conditionalFormatting sqref="BM20">
    <cfRule type="containsText" dxfId="24" priority="24" operator="containsText" text="Bajo">
      <formula>NOT(ISERROR(SEARCH(("Bajo"),(BM20))))</formula>
    </cfRule>
  </conditionalFormatting>
  <conditionalFormatting sqref="BM21">
    <cfRule type="containsText" dxfId="23" priority="25" operator="containsText" text="Extremo">
      <formula>NOT(ISERROR(SEARCH(("Extremo"),(BM21))))</formula>
    </cfRule>
  </conditionalFormatting>
  <conditionalFormatting sqref="BM21">
    <cfRule type="containsText" dxfId="22" priority="26" operator="containsText" text="Alto">
      <formula>NOT(ISERROR(SEARCH(("Alto"),(BM21))))</formula>
    </cfRule>
  </conditionalFormatting>
  <conditionalFormatting sqref="BM21">
    <cfRule type="containsText" dxfId="21" priority="27" operator="containsText" text="Moderado">
      <formula>NOT(ISERROR(SEARCH(("Moderado"),(BM21))))</formula>
    </cfRule>
  </conditionalFormatting>
  <conditionalFormatting sqref="BM21">
    <cfRule type="containsText" dxfId="20" priority="28" operator="containsText" text="Bajo">
      <formula>NOT(ISERROR(SEARCH(("Bajo"),(BM21))))</formula>
    </cfRule>
  </conditionalFormatting>
  <conditionalFormatting sqref="AH22:AH23">
    <cfRule type="containsText" dxfId="19" priority="5" operator="containsText" text="Extremo">
      <formula>NOT(ISERROR(SEARCH(("Extremo"),(AH22))))</formula>
    </cfRule>
  </conditionalFormatting>
  <conditionalFormatting sqref="AH22:AH23">
    <cfRule type="containsText" dxfId="18" priority="6" operator="containsText" text="Alto">
      <formula>NOT(ISERROR(SEARCH(("Alto"),(AH22))))</formula>
    </cfRule>
  </conditionalFormatting>
  <conditionalFormatting sqref="AH22:AH23">
    <cfRule type="containsText" dxfId="17" priority="7" operator="containsText" text="Moderado">
      <formula>NOT(ISERROR(SEARCH(("Moderado"),(AH22))))</formula>
    </cfRule>
  </conditionalFormatting>
  <conditionalFormatting sqref="AH22:AH23">
    <cfRule type="containsText" dxfId="16" priority="8" operator="containsText" text="Bajo">
      <formula>NOT(ISERROR(SEARCH(("Bajo"),(AH22))))</formula>
    </cfRule>
  </conditionalFormatting>
  <conditionalFormatting sqref="AI23">
    <cfRule type="containsText" dxfId="15" priority="9" operator="containsText" text="Extremo">
      <formula>NOT(ISERROR(SEARCH(("Extremo"),(AI23))))</formula>
    </cfRule>
  </conditionalFormatting>
  <conditionalFormatting sqref="AI23">
    <cfRule type="containsText" dxfId="14" priority="10" operator="containsText" text="Alto">
      <formula>NOT(ISERROR(SEARCH(("Alto"),(AI23))))</formula>
    </cfRule>
  </conditionalFormatting>
  <conditionalFormatting sqref="AI23">
    <cfRule type="containsText" dxfId="13" priority="11" operator="containsText" text="Moderado">
      <formula>NOT(ISERROR(SEARCH(("Moderado"),(AI23))))</formula>
    </cfRule>
  </conditionalFormatting>
  <conditionalFormatting sqref="AI23">
    <cfRule type="containsText" dxfId="12" priority="12" operator="containsText" text="Bajo">
      <formula>NOT(ISERROR(SEARCH(("Bajo"),(AI23))))</formula>
    </cfRule>
  </conditionalFormatting>
  <conditionalFormatting sqref="AI23">
    <cfRule type="containsText" dxfId="11" priority="13" operator="containsText" text="Extremo">
      <formula>NOT(ISERROR(SEARCH(("Extremo"),(AI23))))</formula>
    </cfRule>
  </conditionalFormatting>
  <conditionalFormatting sqref="AI23">
    <cfRule type="containsText" dxfId="10" priority="14" operator="containsText" text="Alto">
      <formula>NOT(ISERROR(SEARCH(("Alto"),(AI23))))</formula>
    </cfRule>
  </conditionalFormatting>
  <conditionalFormatting sqref="AI23">
    <cfRule type="containsText" dxfId="9" priority="15" operator="containsText" text="Moderado">
      <formula>NOT(ISERROR(SEARCH(("Moderado"),(AI23))))</formula>
    </cfRule>
  </conditionalFormatting>
  <conditionalFormatting sqref="AI23">
    <cfRule type="containsText" dxfId="8" priority="16" operator="containsText" text="Bajo">
      <formula>NOT(ISERROR(SEARCH(("Bajo"),(AI23))))</formula>
    </cfRule>
  </conditionalFormatting>
  <conditionalFormatting sqref="AI23">
    <cfRule type="containsText" dxfId="7" priority="17" operator="containsText" text="Extremo">
      <formula>NOT(ISERROR(SEARCH(("Extremo"),(AI23))))</formula>
    </cfRule>
  </conditionalFormatting>
  <conditionalFormatting sqref="AI23">
    <cfRule type="containsText" dxfId="6" priority="18" operator="containsText" text="Alto">
      <formula>NOT(ISERROR(SEARCH(("Alto"),(AI23))))</formula>
    </cfRule>
  </conditionalFormatting>
  <conditionalFormatting sqref="AI23">
    <cfRule type="containsText" dxfId="5" priority="19" operator="containsText" text="Moderado">
      <formula>NOT(ISERROR(SEARCH(("Moderado"),(AI23))))</formula>
    </cfRule>
  </conditionalFormatting>
  <conditionalFormatting sqref="AI23">
    <cfRule type="containsText" dxfId="4" priority="20" operator="containsText" text="Bajo">
      <formula>NOT(ISERROR(SEARCH(("Bajo"),(AI23))))</formula>
    </cfRule>
  </conditionalFormatting>
  <conditionalFormatting sqref="AI25">
    <cfRule type="containsText" dxfId="3" priority="1" operator="containsText" text="Extremo">
      <formula>NOT(ISERROR(SEARCH(("Extremo"),(AI25))))</formula>
    </cfRule>
  </conditionalFormatting>
  <conditionalFormatting sqref="AI25">
    <cfRule type="containsText" dxfId="2" priority="2" operator="containsText" text="Alto">
      <formula>NOT(ISERROR(SEARCH(("Alto"),(AI25))))</formula>
    </cfRule>
  </conditionalFormatting>
  <conditionalFormatting sqref="AI25">
    <cfRule type="containsText" dxfId="1" priority="3" operator="containsText" text="Moderado">
      <formula>NOT(ISERROR(SEARCH(("Moderado"),(AI25))))</formula>
    </cfRule>
  </conditionalFormatting>
  <conditionalFormatting sqref="AI25">
    <cfRule type="containsText" dxfId="0" priority="4" operator="containsText" text="Bajo">
      <formula>NOT(ISERROR(SEARCH(("Bajo"),(AI25))))</formula>
    </cfRule>
  </conditionalFormatting>
  <hyperlinks>
    <hyperlink ref="BS13" r:id="rId1" display="El riesgo no se materializó y se mantiene._x000a__x000a_La evidencia de la ejecución de los controles se encuentra en el siguiente link:_x000a_https://drive.google.com/drive/u/1/folders/1Vb5Z-8icKyg27_-BeXPa_diwomoku7bC"/>
    <hyperlink ref="BM11" r:id="rId2" display="https://bit.ly/MiHdVEnNidos"/>
    <hyperlink ref="BS11" r:id="rId3" location="gid=562091082." display="gid=562091082."/>
    <hyperlink ref="BS12" r:id="rId4" display="https://docs.google.com/document/d/1-hlWSpQyv2i3DC_Hsv2BM2pPMEljBPAB/edit"/>
    <hyperlink ref="BS20" r:id="rId5"/>
  </hyperlinks>
  <pageMargins left="0.45" right="0.28000000000000003" top="0.26" bottom="0.16" header="0" footer="0"/>
  <pageSetup paperSize="5" fitToWidth="0" orientation="landscape" r:id="rId6"/>
  <headerFooter>
    <oddFooter>&amp;RCódigo: GMC-F-16 Vigencia: 22/06/2021 Versión: 01</oddFooter>
  </headerFooter>
  <drawing r:id="rId7"/>
  <legacyDrawing r:id="rId8"/>
  <extLst>
    <ext xmlns:x14="http://schemas.microsoft.com/office/spreadsheetml/2009/9/main" uri="{CCE6A557-97BC-4b89-ADB6-D9C93CAAB3DF}">
      <x14:dataValidations xmlns:xm="http://schemas.microsoft.com/office/excel/2006/main" count="26">
        <x14:dataValidation type="list" allowBlank="1" showErrorMessage="1">
          <x14:formula1>
            <xm:f>Tablas!$A$14:$A$19</xm:f>
          </x14:formula1>
          <xm:sqref>G8 G10:G12 G25</xm:sqref>
        </x14:dataValidation>
        <x14:dataValidation type="list" allowBlank="1" showErrorMessage="1">
          <x14:formula1>
            <xm:f>Tablas!$A$3:$A$10</xm:f>
          </x14:formula1>
          <xm:sqref>F8 F10:F12 F25</xm:sqref>
        </x14:dataValidation>
        <x14:dataValidation type="list" allowBlank="1" showErrorMessage="1">
          <x14:formula1>
            <xm:f>Tablas!$A$97:$A$101</xm:f>
          </x14:formula1>
          <xm:sqref>BL8 BL10:BL11 BL25</xm:sqref>
        </x14:dataValidation>
        <x14:dataValidation type="list" allowBlank="1" showInputMessage="1" showErrorMessage="1">
          <x14:formula1>
            <xm:f>Tablas!$B$114:$B$116</xm:f>
          </x14:formula1>
          <xm:sqref>AJ10 AJ25:AJ26</xm:sqref>
        </x14:dataValidation>
        <x14:dataValidation type="list" allowBlank="1" showInputMessage="1" showErrorMessage="1">
          <x14:formula1>
            <xm:f>Tablas!$B$117:$B$119</xm:f>
          </x14:formula1>
          <xm:sqref>AL10 AL25:AL26</xm:sqref>
        </x14:dataValidation>
        <x14:dataValidation type="list" allowBlank="1" showInputMessage="1" showErrorMessage="1">
          <x14:formula1>
            <xm:f>Tablas!$B$120:$B$122</xm:f>
          </x14:formula1>
          <xm:sqref>AN10 AN25:AN26</xm:sqref>
        </x14:dataValidation>
        <x14:dataValidation type="list" allowBlank="1" showInputMessage="1" showErrorMessage="1">
          <x14:formula1>
            <xm:f>Tablas!$B$123:$B$126</xm:f>
          </x14:formula1>
          <xm:sqref>AP10 AP25:AP26</xm:sqref>
        </x14:dataValidation>
        <x14:dataValidation type="list" allowBlank="1" showInputMessage="1" showErrorMessage="1">
          <x14:formula1>
            <xm:f>Tablas!$B$127:$B$129</xm:f>
          </x14:formula1>
          <xm:sqref>AR10 AR25:AR26</xm:sqref>
        </x14:dataValidation>
        <x14:dataValidation type="list" allowBlank="1" showInputMessage="1" showErrorMessage="1">
          <x14:formula1>
            <xm:f>Tablas!$B$130:$B$132</xm:f>
          </x14:formula1>
          <xm:sqref>AT10 AT25:AT26</xm:sqref>
        </x14:dataValidation>
        <x14:dataValidation type="list" allowBlank="1" showInputMessage="1" showErrorMessage="1">
          <x14:formula1>
            <xm:f>Tablas!$B$133:$B$136</xm:f>
          </x14:formula1>
          <xm:sqref>AV10 AV25:AV26</xm:sqref>
        </x14:dataValidation>
        <x14:dataValidation type="list" allowBlank="1" showInputMessage="1" showErrorMessage="1">
          <x14:formula1>
            <xm:f>Tablas!$A$140:$A$143</xm:f>
          </x14:formula1>
          <xm:sqref>AZ10:AZ12 AZ25:AZ26</xm:sqref>
        </x14:dataValidation>
        <x14:dataValidation type="list" allowBlank="1" showInputMessage="1" showErrorMessage="1">
          <x14:formula1>
            <xm:f>'https://d.docs.live.net/41d0682e6af12ced/Documentos/Documents/Idartes contrato/Riesgos Idartes/[VF Mapa de riesgos Corrupción Institucional_V3_Abril_SAF.xlsx]Tablas'!#REF!</xm:f>
          </x14:formula1>
          <xm:sqref>AZ20:AZ21 AJ20:AJ23 AL20:AL23 AN20:AN23 AP20:AP23 AR20:AR23 AT20:AT23 AV20:AV23</xm:sqref>
        </x14:dataValidation>
        <x14:dataValidation type="list" allowBlank="1" showErrorMessage="1">
          <x14:formula1>
            <xm:f>'https://d.docs.live.net/41d0682e6af12ced/Documentos/Documents/Idartes contrato/Riesgos Idartes/[VF Mapa de riesgos Corrupción Institucional_V3_Abril_SAF.xlsx]Tablas'!#REF!</xm:f>
          </x14:formula1>
          <xm:sqref>BL20 BL22 F20:G20 F22</xm:sqref>
        </x14:dataValidation>
        <x14:dataValidation type="list" allowBlank="1" showErrorMessage="1">
          <x14:formula1>
            <xm:f>'C:\Users\DELL\Downloads\[Mapa de riesgos Corrupción Institucional_V3_Abril_OAJ.xlsx]Tablas'!#REF!</xm:f>
          </x14:formula1>
          <x14:formula2>
            <xm:f>0</xm:f>
          </x14:formula2>
          <xm:sqref>F18:G18 BL18 G15</xm:sqref>
        </x14:dataValidation>
        <x14:dataValidation type="list" allowBlank="1" showErrorMessage="1">
          <x14:formula1>
            <xm:f>'https://d.docs.live.net/41d0682e6af12ced/Documentos/Documents/Idartes contrato/Riesgos Idartes/Riesgos para revisión/[SEC Corrupcion.xlsx]Tablas'!#REF!</xm:f>
          </x14:formula1>
          <xm:sqref>G13:G14</xm:sqref>
        </x14:dataValidation>
        <x14:dataValidation type="list" allowBlank="1" showErrorMessage="1">
          <x14:formula1>
            <xm:f>'https://d.docs.live.net/41d0682e6af12ced/Documentos/Documents/Idartes contrato/Riesgos Idartes/Riesgos para revisión/[SEC Corrupcion.xlsx]Tablas'!#REF!</xm:f>
          </x14:formula1>
          <xm:sqref>F13:F14</xm:sqref>
        </x14:dataValidation>
        <x14:dataValidation type="list" allowBlank="1" showInputMessage="1" showErrorMessage="1">
          <x14:formula1>
            <xm:f>'C:\Users\DELL\Downloads\[Mapa de riesgos Corrupción Institucional_V3_Abril_OAJ.xlsx]Tablas'!#REF!</xm:f>
          </x14:formula1>
          <x14:formula2>
            <xm:f>0</xm:f>
          </x14:formula2>
          <xm:sqref>AV18:AV19 AT18:AT19 AR18:AR19 AP18:AP19 AN18:AN19 AL18:AL19 AJ18:AJ19 AZ18:AZ19</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AZ15:AZ17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AV15:AV17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AT15:AT17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AR15:AR17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AP15:AP17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AN15:AN17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AL15:AL17</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AJ15:AJ17</xm:sqref>
        </x14:dataValidation>
        <x14:dataValidation type="list" allowBlank="1" showErrorMessage="1">
          <x14:formula1>
            <xm:f>'https://d.docs.live.net/41d0682e6af12ced/Documentos/Documents/Idartes contrato/Riesgos Idartes/Riesgos para revisión/[OAJ corrupción.xlsx]Tablas'!#REF!</xm:f>
          </x14:formula1>
          <x14:formula2>
            <xm:f>0</xm:f>
          </x14:formula2>
          <xm:sqref>BL15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00"/>
  <sheetViews>
    <sheetView topLeftCell="M1" zoomScale="110" workbookViewId="0">
      <selection activeCell="R6" sqref="R6"/>
    </sheetView>
  </sheetViews>
  <sheetFormatPr baseColWidth="10" defaultColWidth="12.625" defaultRowHeight="15" customHeight="1"/>
  <cols>
    <col min="1" max="1" width="22.125" customWidth="1"/>
    <col min="2" max="2" width="40.75" customWidth="1"/>
    <col min="3" max="6" width="9.375" customWidth="1"/>
    <col min="7" max="7" width="20.5" customWidth="1"/>
    <col min="8" max="8" width="30.5" customWidth="1"/>
    <col min="9" max="10" width="9.375" customWidth="1"/>
    <col min="11" max="11" width="15.125" customWidth="1"/>
    <col min="12" max="12" width="20.125" customWidth="1"/>
    <col min="13" max="13" width="38" customWidth="1"/>
    <col min="14" max="40" width="9.375" customWidth="1"/>
  </cols>
  <sheetData>
    <row r="1" spans="1:49" ht="15.75" thickBot="1">
      <c r="A1" s="3" t="s">
        <v>94</v>
      </c>
      <c r="F1" s="4" t="s">
        <v>95</v>
      </c>
      <c r="K1" s="4" t="s">
        <v>96</v>
      </c>
      <c r="O1" s="4" t="s">
        <v>97</v>
      </c>
      <c r="X1" s="4" t="s">
        <v>98</v>
      </c>
      <c r="Z1" s="4" t="s">
        <v>99</v>
      </c>
      <c r="AG1" s="4" t="s">
        <v>100</v>
      </c>
    </row>
    <row r="2" spans="1:49" ht="32.25" thickBot="1">
      <c r="A2" s="5" t="s">
        <v>101</v>
      </c>
      <c r="B2" s="6" t="s">
        <v>102</v>
      </c>
      <c r="F2" s="5" t="s">
        <v>103</v>
      </c>
      <c r="G2" s="6" t="s">
        <v>104</v>
      </c>
      <c r="H2" s="6" t="s">
        <v>105</v>
      </c>
      <c r="K2" s="5" t="s">
        <v>106</v>
      </c>
      <c r="L2" s="6" t="s">
        <v>107</v>
      </c>
      <c r="M2" s="6" t="s">
        <v>108</v>
      </c>
      <c r="AG2" s="3" t="s">
        <v>109</v>
      </c>
      <c r="AO2" s="54" t="s">
        <v>286</v>
      </c>
      <c r="AW2" s="36" t="s">
        <v>291</v>
      </c>
    </row>
    <row r="3" spans="1:49" ht="48.75" thickTop="1" thickBot="1">
      <c r="A3" s="7" t="s">
        <v>110</v>
      </c>
      <c r="B3" s="8" t="s">
        <v>111</v>
      </c>
      <c r="F3" s="271" t="s">
        <v>112</v>
      </c>
      <c r="G3" s="274" t="s">
        <v>113</v>
      </c>
      <c r="H3" s="9" t="s">
        <v>114</v>
      </c>
      <c r="K3" s="10" t="s">
        <v>115</v>
      </c>
      <c r="L3" s="9" t="s">
        <v>4</v>
      </c>
      <c r="M3" s="11" t="s">
        <v>116</v>
      </c>
    </row>
    <row r="4" spans="1:49" ht="48" thickBot="1">
      <c r="A4" s="12" t="s">
        <v>117</v>
      </c>
      <c r="B4" s="8" t="s">
        <v>118</v>
      </c>
      <c r="F4" s="272"/>
      <c r="G4" s="272"/>
      <c r="H4" s="13" t="s">
        <v>119</v>
      </c>
      <c r="K4" s="14" t="s">
        <v>120</v>
      </c>
      <c r="L4" s="15" t="s">
        <v>121</v>
      </c>
      <c r="M4" s="16" t="s">
        <v>122</v>
      </c>
    </row>
    <row r="5" spans="1:49" ht="142.5" thickBot="1">
      <c r="A5" s="275" t="s">
        <v>123</v>
      </c>
      <c r="B5" s="17" t="s">
        <v>124</v>
      </c>
      <c r="F5" s="272"/>
      <c r="G5" s="272"/>
      <c r="H5" s="18" t="s">
        <v>125</v>
      </c>
      <c r="K5" s="10" t="s">
        <v>126</v>
      </c>
      <c r="L5" s="9" t="s">
        <v>127</v>
      </c>
      <c r="M5" s="11" t="s">
        <v>128</v>
      </c>
    </row>
    <row r="6" spans="1:49" ht="63.75" thickBot="1">
      <c r="A6" s="272"/>
      <c r="B6" s="17" t="s">
        <v>129</v>
      </c>
      <c r="F6" s="273"/>
      <c r="G6" s="273"/>
      <c r="H6" s="13" t="s">
        <v>130</v>
      </c>
      <c r="K6" s="14" t="s">
        <v>131</v>
      </c>
      <c r="L6" s="15" t="s">
        <v>132</v>
      </c>
      <c r="M6" s="13" t="s">
        <v>133</v>
      </c>
    </row>
    <row r="7" spans="1:49" ht="63.75" thickBot="1">
      <c r="A7" s="272"/>
      <c r="B7" s="17" t="s">
        <v>134</v>
      </c>
      <c r="F7" s="276" t="s">
        <v>127</v>
      </c>
      <c r="G7" s="277" t="s">
        <v>135</v>
      </c>
      <c r="H7" s="18" t="s">
        <v>136</v>
      </c>
      <c r="K7" s="10" t="s">
        <v>137</v>
      </c>
      <c r="L7" s="9" t="s">
        <v>138</v>
      </c>
      <c r="M7" s="11" t="s">
        <v>139</v>
      </c>
    </row>
    <row r="8" spans="1:49" ht="63.75" thickBot="1">
      <c r="A8" s="272"/>
      <c r="B8" s="17" t="s">
        <v>141</v>
      </c>
      <c r="F8" s="272"/>
      <c r="G8" s="272"/>
      <c r="H8" s="13" t="s">
        <v>142</v>
      </c>
      <c r="K8" s="14" t="s">
        <v>143</v>
      </c>
      <c r="L8" s="15" t="s">
        <v>138</v>
      </c>
      <c r="M8" s="16" t="s">
        <v>144</v>
      </c>
    </row>
    <row r="9" spans="1:49" ht="48" thickBot="1">
      <c r="A9" s="273"/>
      <c r="B9" s="13" t="s">
        <v>145</v>
      </c>
      <c r="F9" s="273"/>
      <c r="G9" s="273"/>
      <c r="H9" s="18" t="s">
        <v>146</v>
      </c>
      <c r="K9" s="279" t="s">
        <v>147</v>
      </c>
      <c r="L9" s="19" t="s">
        <v>148</v>
      </c>
      <c r="M9" s="280" t="s">
        <v>149</v>
      </c>
    </row>
    <row r="10" spans="1:49" ht="16.5" thickBot="1">
      <c r="A10" s="278" t="s">
        <v>150</v>
      </c>
      <c r="B10" s="8" t="s">
        <v>151</v>
      </c>
      <c r="F10" s="281" t="s">
        <v>152</v>
      </c>
      <c r="G10" s="279" t="s">
        <v>153</v>
      </c>
      <c r="H10" s="13" t="s">
        <v>154</v>
      </c>
      <c r="K10" s="273"/>
      <c r="L10" s="9" t="s">
        <v>121</v>
      </c>
      <c r="M10" s="273"/>
    </row>
    <row r="11" spans="1:49" ht="78" customHeight="1" thickBot="1">
      <c r="A11" s="272"/>
      <c r="B11" s="8" t="s">
        <v>155</v>
      </c>
      <c r="F11" s="272"/>
      <c r="G11" s="272"/>
      <c r="H11" s="18" t="s">
        <v>156</v>
      </c>
    </row>
    <row r="12" spans="1:49" ht="32.25" thickBot="1">
      <c r="A12" s="272"/>
      <c r="B12" s="8" t="s">
        <v>157</v>
      </c>
      <c r="F12" s="272"/>
      <c r="G12" s="272"/>
      <c r="H12" s="13" t="s">
        <v>158</v>
      </c>
    </row>
    <row r="13" spans="1:49" ht="63.75" thickBot="1">
      <c r="A13" s="272"/>
      <c r="B13" s="8" t="s">
        <v>159</v>
      </c>
      <c r="F13" s="273"/>
      <c r="G13" s="273"/>
      <c r="H13" s="18" t="s">
        <v>160</v>
      </c>
    </row>
    <row r="14" spans="1:49" ht="32.25" thickBot="1">
      <c r="A14" s="272"/>
      <c r="B14" s="8" t="s">
        <v>161</v>
      </c>
      <c r="F14" s="282" t="s">
        <v>162</v>
      </c>
      <c r="G14" s="283" t="s">
        <v>163</v>
      </c>
      <c r="H14" s="13" t="s">
        <v>164</v>
      </c>
    </row>
    <row r="15" spans="1:49" ht="32.25" thickBot="1">
      <c r="A15" s="272"/>
      <c r="B15" s="8" t="s">
        <v>165</v>
      </c>
      <c r="F15" s="272"/>
      <c r="G15" s="272"/>
      <c r="H15" s="18" t="s">
        <v>166</v>
      </c>
    </row>
    <row r="16" spans="1:49" ht="16.5" thickBot="1">
      <c r="A16" s="272"/>
      <c r="B16" s="8" t="s">
        <v>167</v>
      </c>
      <c r="F16" s="272"/>
      <c r="G16" s="272"/>
      <c r="H16" s="13" t="s">
        <v>168</v>
      </c>
    </row>
    <row r="17" spans="1:8" ht="32.25" thickBot="1">
      <c r="A17" s="272"/>
      <c r="B17" s="8" t="s">
        <v>169</v>
      </c>
      <c r="F17" s="273"/>
      <c r="G17" s="273"/>
      <c r="H17" s="18" t="s">
        <v>170</v>
      </c>
    </row>
    <row r="18" spans="1:8" ht="32.25" thickBot="1">
      <c r="A18" s="273"/>
      <c r="B18" s="18" t="s">
        <v>171</v>
      </c>
      <c r="F18" s="284" t="s">
        <v>172</v>
      </c>
      <c r="G18" s="279" t="s">
        <v>173</v>
      </c>
      <c r="H18" s="13" t="s">
        <v>174</v>
      </c>
    </row>
    <row r="19" spans="1:8" ht="32.25" thickBot="1">
      <c r="A19" s="275" t="s">
        <v>175</v>
      </c>
      <c r="B19" s="17" t="s">
        <v>176</v>
      </c>
      <c r="F19" s="272"/>
      <c r="G19" s="272"/>
      <c r="H19" s="18" t="s">
        <v>177</v>
      </c>
    </row>
    <row r="20" spans="1:8" ht="32.25" thickBot="1">
      <c r="A20" s="272"/>
      <c r="B20" s="17" t="s">
        <v>178</v>
      </c>
      <c r="F20" s="273"/>
      <c r="G20" s="273"/>
      <c r="H20" s="13" t="s">
        <v>179</v>
      </c>
    </row>
    <row r="21" spans="1:8" ht="15.75" customHeight="1">
      <c r="A21" s="272"/>
      <c r="B21" s="17" t="s">
        <v>180</v>
      </c>
    </row>
    <row r="22" spans="1:8" ht="15.75" customHeight="1">
      <c r="A22" s="272"/>
      <c r="B22" s="17" t="s">
        <v>181</v>
      </c>
    </row>
    <row r="23" spans="1:8" ht="15.75" customHeight="1" thickBot="1">
      <c r="A23" s="273"/>
      <c r="B23" s="13" t="s">
        <v>182</v>
      </c>
    </row>
    <row r="24" spans="1:8" ht="15.75" customHeight="1">
      <c r="A24" s="278" t="s">
        <v>183</v>
      </c>
      <c r="B24" s="8" t="s">
        <v>184</v>
      </c>
    </row>
    <row r="25" spans="1:8" ht="15.75" customHeight="1">
      <c r="A25" s="272"/>
      <c r="B25" s="8" t="s">
        <v>185</v>
      </c>
    </row>
    <row r="26" spans="1:8" ht="15.75" customHeight="1">
      <c r="A26" s="272"/>
      <c r="B26" s="8" t="s">
        <v>186</v>
      </c>
    </row>
    <row r="27" spans="1:8" ht="15.75" customHeight="1" thickBot="1">
      <c r="A27" s="273"/>
      <c r="B27" s="18" t="s">
        <v>187</v>
      </c>
    </row>
    <row r="28" spans="1:8" ht="31.5" customHeight="1">
      <c r="A28" s="275" t="s">
        <v>188</v>
      </c>
      <c r="B28" s="17" t="s">
        <v>189</v>
      </c>
    </row>
    <row r="29" spans="1:8" ht="15.75" customHeight="1">
      <c r="A29" s="272"/>
      <c r="B29" s="17" t="s">
        <v>190</v>
      </c>
    </row>
    <row r="30" spans="1:8" ht="15.75" customHeight="1" thickBot="1">
      <c r="A30" s="273"/>
      <c r="B30" s="13" t="s">
        <v>191</v>
      </c>
    </row>
    <row r="31" spans="1:8" ht="47.25" customHeight="1">
      <c r="A31" s="278" t="s">
        <v>192</v>
      </c>
      <c r="B31" s="8" t="s">
        <v>193</v>
      </c>
    </row>
    <row r="32" spans="1:8" ht="15.75" customHeight="1">
      <c r="A32" s="272"/>
      <c r="B32" s="8" t="s">
        <v>194</v>
      </c>
    </row>
    <row r="33" spans="1:2" ht="15.75" customHeight="1" thickBot="1">
      <c r="A33" s="273"/>
      <c r="B33" s="18" t="s">
        <v>191</v>
      </c>
    </row>
    <row r="34" spans="1:2" ht="15.75" customHeight="1"/>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31:A33"/>
    <mergeCell ref="K9:K10"/>
    <mergeCell ref="M9:M10"/>
    <mergeCell ref="A10:A18"/>
    <mergeCell ref="F10:F13"/>
    <mergeCell ref="G10:G13"/>
    <mergeCell ref="F14:F17"/>
    <mergeCell ref="G14:G17"/>
    <mergeCell ref="F18:F20"/>
    <mergeCell ref="G18:G20"/>
    <mergeCell ref="A19:A23"/>
    <mergeCell ref="A24:A27"/>
    <mergeCell ref="A28:A30"/>
    <mergeCell ref="F3:F6"/>
    <mergeCell ref="G3:G6"/>
    <mergeCell ref="A5:A9"/>
    <mergeCell ref="F7:F9"/>
    <mergeCell ref="G7:G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08"/>
  <sheetViews>
    <sheetView topLeftCell="A18" workbookViewId="0">
      <selection activeCell="A33" sqref="A33"/>
    </sheetView>
  </sheetViews>
  <sheetFormatPr baseColWidth="10" defaultColWidth="12.625" defaultRowHeight="15" customHeight="1"/>
  <cols>
    <col min="1" max="1" width="32.25" customWidth="1"/>
    <col min="2" max="2" width="20.375" customWidth="1"/>
    <col min="3" max="3" width="17.25" customWidth="1"/>
    <col min="4" max="4" width="26.625" customWidth="1"/>
    <col min="5" max="6" width="9.375" customWidth="1"/>
  </cols>
  <sheetData>
    <row r="2" spans="1:6">
      <c r="A2" s="4" t="s">
        <v>195</v>
      </c>
    </row>
    <row r="4" spans="1:6">
      <c r="A4" s="4" t="s">
        <v>45</v>
      </c>
    </row>
    <row r="5" spans="1:6">
      <c r="A5" s="4" t="s">
        <v>55</v>
      </c>
    </row>
    <row r="6" spans="1:6">
      <c r="A6" s="4" t="s">
        <v>62</v>
      </c>
    </row>
    <row r="7" spans="1:6">
      <c r="A7" s="4" t="s">
        <v>196</v>
      </c>
    </row>
    <row r="8" spans="1:6">
      <c r="A8" s="4" t="s">
        <v>86</v>
      </c>
    </row>
    <row r="9" spans="1:6">
      <c r="A9" s="4" t="s">
        <v>197</v>
      </c>
    </row>
    <row r="10" spans="1:6">
      <c r="A10" s="4" t="s">
        <v>198</v>
      </c>
    </row>
    <row r="13" spans="1:6">
      <c r="A13" s="20" t="s">
        <v>199</v>
      </c>
      <c r="B13" s="20" t="s">
        <v>200</v>
      </c>
      <c r="D13" s="20" t="s">
        <v>108</v>
      </c>
    </row>
    <row r="14" spans="1:6">
      <c r="A14" s="20"/>
      <c r="B14" s="20"/>
    </row>
    <row r="15" spans="1:6" ht="45">
      <c r="A15" s="35" t="s">
        <v>234</v>
      </c>
      <c r="B15" s="34" t="s">
        <v>229</v>
      </c>
      <c r="C15" s="31" t="s">
        <v>229</v>
      </c>
      <c r="D15" s="37" t="s">
        <v>239</v>
      </c>
      <c r="E15" s="23">
        <v>0.2</v>
      </c>
      <c r="F15" s="22" t="s">
        <v>201</v>
      </c>
    </row>
    <row r="16" spans="1:6" ht="27.75" customHeight="1">
      <c r="A16" s="35" t="s">
        <v>235</v>
      </c>
      <c r="B16" s="34" t="s">
        <v>230</v>
      </c>
      <c r="C16" s="32" t="s">
        <v>230</v>
      </c>
      <c r="D16" s="37" t="s">
        <v>240</v>
      </c>
      <c r="E16" s="23">
        <v>0.4</v>
      </c>
      <c r="F16" s="24" t="s">
        <v>202</v>
      </c>
    </row>
    <row r="17" spans="1:6" ht="27.75" customHeight="1">
      <c r="A17" s="35" t="s">
        <v>236</v>
      </c>
      <c r="B17" s="34" t="s">
        <v>231</v>
      </c>
      <c r="C17" s="33" t="s">
        <v>231</v>
      </c>
      <c r="D17" s="37" t="s">
        <v>241</v>
      </c>
      <c r="E17" s="23">
        <v>0.6</v>
      </c>
      <c r="F17" s="25" t="s">
        <v>203</v>
      </c>
    </row>
    <row r="18" spans="1:6" ht="27.75" customHeight="1">
      <c r="A18" s="35" t="s">
        <v>237</v>
      </c>
      <c r="B18" s="34" t="s">
        <v>232</v>
      </c>
      <c r="C18" s="39" t="s">
        <v>232</v>
      </c>
      <c r="D18" s="37" t="s">
        <v>242</v>
      </c>
      <c r="E18" s="23">
        <v>0.8</v>
      </c>
      <c r="F18" s="26" t="s">
        <v>204</v>
      </c>
    </row>
    <row r="19" spans="1:6" ht="27.75" customHeight="1">
      <c r="A19" s="35" t="s">
        <v>238</v>
      </c>
      <c r="B19" s="34" t="s">
        <v>233</v>
      </c>
      <c r="C19" s="38" t="s">
        <v>233</v>
      </c>
      <c r="D19" s="37" t="s">
        <v>243</v>
      </c>
      <c r="E19" s="23">
        <v>1</v>
      </c>
      <c r="F19" s="27" t="s">
        <v>205</v>
      </c>
    </row>
    <row r="20" spans="1:6" ht="27.75" customHeight="1"/>
    <row r="21" spans="1:6" ht="15.75" customHeight="1">
      <c r="A21" s="3" t="s">
        <v>206</v>
      </c>
    </row>
    <row r="22" spans="1:6" ht="15.75" customHeight="1"/>
    <row r="23" spans="1:6" ht="15.75" customHeight="1">
      <c r="A23" s="4" t="s">
        <v>292</v>
      </c>
      <c r="B23" s="21">
        <v>0.2</v>
      </c>
      <c r="C23" s="22" t="s">
        <v>207</v>
      </c>
    </row>
    <row r="24" spans="1:6" ht="15.75" customHeight="1">
      <c r="A24" s="4" t="s">
        <v>293</v>
      </c>
      <c r="B24" s="21">
        <v>0.4</v>
      </c>
      <c r="C24" s="24" t="s">
        <v>208</v>
      </c>
    </row>
    <row r="25" spans="1:6" ht="15.75" customHeight="1">
      <c r="A25" s="4" t="s">
        <v>294</v>
      </c>
      <c r="B25" s="21">
        <v>0.6</v>
      </c>
      <c r="C25" s="25" t="s">
        <v>209</v>
      </c>
    </row>
    <row r="26" spans="1:6" ht="15.75" customHeight="1">
      <c r="A26" s="4" t="s">
        <v>295</v>
      </c>
      <c r="B26" s="21">
        <v>0.8</v>
      </c>
      <c r="C26" s="26" t="s">
        <v>210</v>
      </c>
    </row>
    <row r="27" spans="1:6" ht="15.75" customHeight="1">
      <c r="A27" s="4" t="s">
        <v>296</v>
      </c>
      <c r="B27" s="21">
        <v>1</v>
      </c>
      <c r="C27" s="27" t="s">
        <v>211</v>
      </c>
    </row>
    <row r="28" spans="1:6" ht="15.75" customHeight="1">
      <c r="A28" s="28" t="s">
        <v>212</v>
      </c>
      <c r="B28" s="21">
        <v>0.2</v>
      </c>
      <c r="C28" s="22" t="s">
        <v>207</v>
      </c>
    </row>
    <row r="29" spans="1:6" ht="61.5" customHeight="1">
      <c r="A29" s="28" t="s">
        <v>213</v>
      </c>
      <c r="B29" s="21">
        <v>0.4</v>
      </c>
      <c r="C29" s="24" t="s">
        <v>208</v>
      </c>
    </row>
    <row r="30" spans="1:6" ht="15.75" customHeight="1">
      <c r="A30" s="28" t="s">
        <v>214</v>
      </c>
      <c r="B30" s="21">
        <v>0.6</v>
      </c>
      <c r="C30" s="25" t="s">
        <v>209</v>
      </c>
    </row>
    <row r="31" spans="1:6" ht="15.75" customHeight="1">
      <c r="A31" s="28" t="s">
        <v>215</v>
      </c>
      <c r="B31" s="21">
        <v>0.8</v>
      </c>
      <c r="C31" s="26" t="s">
        <v>210</v>
      </c>
    </row>
    <row r="32" spans="1:6" ht="15.75" customHeight="1">
      <c r="A32" s="28" t="s">
        <v>216</v>
      </c>
      <c r="B32" s="21">
        <v>1</v>
      </c>
      <c r="C32" s="27" t="s">
        <v>211</v>
      </c>
    </row>
    <row r="33" spans="1:4" ht="15.75" customHeight="1"/>
    <row r="34" spans="1:4" ht="15.75" customHeight="1">
      <c r="A34" s="28" t="s">
        <v>201</v>
      </c>
      <c r="B34" s="4" t="s">
        <v>207</v>
      </c>
      <c r="C34" s="4" t="str">
        <f t="shared" ref="C34:C58" si="0">CONCATENATE(A34,B34)</f>
        <v>Muy BajaLeve</v>
      </c>
      <c r="D34" s="4" t="s">
        <v>217</v>
      </c>
    </row>
    <row r="35" spans="1:4" ht="15.75" customHeight="1">
      <c r="A35" s="29" t="s">
        <v>202</v>
      </c>
      <c r="B35" s="4" t="s">
        <v>207</v>
      </c>
      <c r="C35" s="4" t="str">
        <f t="shared" si="0"/>
        <v>BajaLeve</v>
      </c>
      <c r="D35" s="4" t="s">
        <v>217</v>
      </c>
    </row>
    <row r="36" spans="1:4" ht="15.75" customHeight="1">
      <c r="A36" s="29" t="s">
        <v>203</v>
      </c>
      <c r="B36" s="4" t="s">
        <v>207</v>
      </c>
      <c r="C36" s="4" t="str">
        <f t="shared" si="0"/>
        <v>MediaLeve</v>
      </c>
      <c r="D36" s="4" t="s">
        <v>209</v>
      </c>
    </row>
    <row r="37" spans="1:4" ht="15.75" customHeight="1">
      <c r="A37" s="29" t="s">
        <v>204</v>
      </c>
      <c r="B37" s="4" t="s">
        <v>207</v>
      </c>
      <c r="C37" s="4" t="str">
        <f t="shared" si="0"/>
        <v>A l t aLeve</v>
      </c>
      <c r="D37" s="4" t="s">
        <v>209</v>
      </c>
    </row>
    <row r="38" spans="1:4" ht="15.75" customHeight="1">
      <c r="A38" s="29" t="s">
        <v>205</v>
      </c>
      <c r="B38" s="4" t="s">
        <v>207</v>
      </c>
      <c r="C38" s="4" t="str">
        <f t="shared" si="0"/>
        <v>Muy AltaLeve</v>
      </c>
      <c r="D38" s="4" t="s">
        <v>92</v>
      </c>
    </row>
    <row r="39" spans="1:4" ht="15.75" customHeight="1">
      <c r="A39" s="28" t="s">
        <v>201</v>
      </c>
      <c r="B39" s="4" t="s">
        <v>208</v>
      </c>
      <c r="C39" s="4" t="str">
        <f t="shared" si="0"/>
        <v>Muy BajaMenor</v>
      </c>
      <c r="D39" s="4" t="s">
        <v>217</v>
      </c>
    </row>
    <row r="40" spans="1:4" ht="15.75" customHeight="1">
      <c r="A40" s="29" t="s">
        <v>202</v>
      </c>
      <c r="B40" s="4" t="s">
        <v>208</v>
      </c>
      <c r="C40" s="4" t="str">
        <f t="shared" si="0"/>
        <v>BajaMenor</v>
      </c>
      <c r="D40" s="4" t="s">
        <v>209</v>
      </c>
    </row>
    <row r="41" spans="1:4" ht="15.75" customHeight="1">
      <c r="A41" s="29" t="s">
        <v>203</v>
      </c>
      <c r="B41" s="4" t="s">
        <v>208</v>
      </c>
      <c r="C41" s="4" t="str">
        <f t="shared" si="0"/>
        <v>MediaMenor</v>
      </c>
      <c r="D41" s="4" t="s">
        <v>209</v>
      </c>
    </row>
    <row r="42" spans="1:4" ht="15.75" customHeight="1">
      <c r="A42" s="29" t="s">
        <v>204</v>
      </c>
      <c r="B42" s="4" t="s">
        <v>208</v>
      </c>
      <c r="C42" s="4" t="str">
        <f t="shared" si="0"/>
        <v>A l t aMenor</v>
      </c>
      <c r="D42" s="4" t="s">
        <v>209</v>
      </c>
    </row>
    <row r="43" spans="1:4" ht="15.75" customHeight="1">
      <c r="A43" s="29" t="s">
        <v>205</v>
      </c>
      <c r="B43" s="4" t="s">
        <v>208</v>
      </c>
      <c r="C43" s="4" t="str">
        <f t="shared" si="0"/>
        <v>Muy AltaMenor</v>
      </c>
      <c r="D43" s="4" t="s">
        <v>92</v>
      </c>
    </row>
    <row r="44" spans="1:4" ht="15.75" customHeight="1">
      <c r="A44" s="28" t="s">
        <v>201</v>
      </c>
      <c r="B44" s="4" t="s">
        <v>209</v>
      </c>
      <c r="C44" s="4" t="str">
        <f t="shared" si="0"/>
        <v>Muy BajaModerado</v>
      </c>
      <c r="D44" s="4" t="s">
        <v>209</v>
      </c>
    </row>
    <row r="45" spans="1:4" ht="15.75" customHeight="1">
      <c r="A45" s="29" t="s">
        <v>202</v>
      </c>
      <c r="B45" s="4" t="s">
        <v>209</v>
      </c>
      <c r="C45" s="4" t="str">
        <f t="shared" si="0"/>
        <v>BajaModerado</v>
      </c>
      <c r="D45" s="4" t="s">
        <v>209</v>
      </c>
    </row>
    <row r="46" spans="1:4" ht="15.75" customHeight="1">
      <c r="A46" s="29" t="s">
        <v>203</v>
      </c>
      <c r="B46" s="4" t="s">
        <v>209</v>
      </c>
      <c r="C46" s="4" t="str">
        <f t="shared" si="0"/>
        <v>MediaModerado</v>
      </c>
      <c r="D46" s="4" t="s">
        <v>209</v>
      </c>
    </row>
    <row r="47" spans="1:4" ht="15.75" customHeight="1">
      <c r="A47" s="29" t="s">
        <v>204</v>
      </c>
      <c r="B47" s="4" t="s">
        <v>209</v>
      </c>
      <c r="C47" s="4" t="str">
        <f t="shared" si="0"/>
        <v>A l t aModerado</v>
      </c>
      <c r="D47" s="4" t="s">
        <v>92</v>
      </c>
    </row>
    <row r="48" spans="1:4" ht="15.75" customHeight="1">
      <c r="A48" s="29" t="s">
        <v>205</v>
      </c>
      <c r="B48" s="4" t="s">
        <v>209</v>
      </c>
      <c r="C48" s="4" t="str">
        <f t="shared" si="0"/>
        <v>Muy AltaModerado</v>
      </c>
      <c r="D48" s="4" t="s">
        <v>92</v>
      </c>
    </row>
    <row r="49" spans="1:4" ht="15.75" customHeight="1">
      <c r="A49" s="28" t="s">
        <v>201</v>
      </c>
      <c r="B49" s="4" t="s">
        <v>210</v>
      </c>
      <c r="C49" s="4" t="str">
        <f t="shared" si="0"/>
        <v>Muy BajaMayor</v>
      </c>
      <c r="D49" s="4" t="s">
        <v>92</v>
      </c>
    </row>
    <row r="50" spans="1:4" ht="15.75" customHeight="1">
      <c r="A50" s="29" t="s">
        <v>202</v>
      </c>
      <c r="B50" s="4" t="s">
        <v>210</v>
      </c>
      <c r="C50" s="4" t="str">
        <f t="shared" si="0"/>
        <v>BajaMayor</v>
      </c>
      <c r="D50" s="4" t="s">
        <v>92</v>
      </c>
    </row>
    <row r="51" spans="1:4" ht="15.75" customHeight="1">
      <c r="A51" s="29" t="s">
        <v>203</v>
      </c>
      <c r="B51" s="4" t="s">
        <v>210</v>
      </c>
      <c r="C51" s="4" t="str">
        <f t="shared" si="0"/>
        <v>MediaMayor</v>
      </c>
      <c r="D51" s="4" t="s">
        <v>92</v>
      </c>
    </row>
    <row r="52" spans="1:4" ht="15.75" customHeight="1">
      <c r="A52" s="29" t="s">
        <v>204</v>
      </c>
      <c r="B52" s="4" t="s">
        <v>210</v>
      </c>
      <c r="C52" s="4" t="str">
        <f t="shared" si="0"/>
        <v>A l t aMayor</v>
      </c>
      <c r="D52" s="4" t="s">
        <v>92</v>
      </c>
    </row>
    <row r="53" spans="1:4" ht="15.75" customHeight="1">
      <c r="A53" s="29" t="s">
        <v>205</v>
      </c>
      <c r="B53" s="4" t="s">
        <v>210</v>
      </c>
      <c r="C53" s="4" t="str">
        <f t="shared" si="0"/>
        <v>Muy AltaMayor</v>
      </c>
      <c r="D53" s="4" t="s">
        <v>92</v>
      </c>
    </row>
    <row r="54" spans="1:4" ht="15.75" customHeight="1">
      <c r="A54" s="28" t="s">
        <v>201</v>
      </c>
      <c r="B54" s="4" t="s">
        <v>211</v>
      </c>
      <c r="C54" s="4" t="str">
        <f t="shared" si="0"/>
        <v>Muy BajaCatastrófico</v>
      </c>
      <c r="D54" s="4" t="s">
        <v>218</v>
      </c>
    </row>
    <row r="55" spans="1:4" ht="15.75" customHeight="1">
      <c r="A55" s="29" t="s">
        <v>202</v>
      </c>
      <c r="B55" s="4" t="s">
        <v>211</v>
      </c>
      <c r="C55" s="4" t="str">
        <f t="shared" si="0"/>
        <v>BajaCatastrófico</v>
      </c>
      <c r="D55" s="4" t="s">
        <v>218</v>
      </c>
    </row>
    <row r="56" spans="1:4" ht="15.75" customHeight="1">
      <c r="A56" s="29" t="s">
        <v>203</v>
      </c>
      <c r="B56" s="4" t="s">
        <v>211</v>
      </c>
      <c r="C56" s="4" t="str">
        <f t="shared" si="0"/>
        <v>MediaCatastrófico</v>
      </c>
      <c r="D56" s="4" t="s">
        <v>218</v>
      </c>
    </row>
    <row r="57" spans="1:4" ht="15.75" customHeight="1">
      <c r="A57" s="29" t="s">
        <v>204</v>
      </c>
      <c r="B57" s="4" t="s">
        <v>211</v>
      </c>
      <c r="C57" s="4" t="str">
        <f t="shared" si="0"/>
        <v>A l t aCatastrófico</v>
      </c>
      <c r="D57" s="4" t="s">
        <v>218</v>
      </c>
    </row>
    <row r="58" spans="1:4" ht="15.75" customHeight="1">
      <c r="A58" s="29" t="s">
        <v>205</v>
      </c>
      <c r="B58" s="4" t="s">
        <v>211</v>
      </c>
      <c r="C58" s="4" t="str">
        <f t="shared" si="0"/>
        <v>Muy AltaCatastrófico</v>
      </c>
      <c r="D58" s="4" t="s">
        <v>218</v>
      </c>
    </row>
    <row r="59" spans="1:4" ht="15.75" customHeight="1"/>
    <row r="60" spans="1:4" ht="15.75" customHeight="1">
      <c r="A60" s="29" t="s">
        <v>219</v>
      </c>
    </row>
    <row r="61" spans="1:4" ht="15.75" customHeight="1"/>
    <row r="62" spans="1:4" ht="15.75" customHeight="1">
      <c r="A62" s="29" t="s">
        <v>48</v>
      </c>
      <c r="B62" s="23">
        <v>0.25</v>
      </c>
    </row>
    <row r="63" spans="1:4" ht="15.75" customHeight="1">
      <c r="A63" s="4" t="s">
        <v>56</v>
      </c>
      <c r="B63" s="23">
        <v>0.15</v>
      </c>
    </row>
    <row r="64" spans="1:4" ht="15.75" customHeight="1">
      <c r="A64" s="29" t="s">
        <v>73</v>
      </c>
      <c r="B64" s="23">
        <v>0.1</v>
      </c>
    </row>
    <row r="65" spans="1:4" ht="15.75" customHeight="1"/>
    <row r="66" spans="1:4" ht="15.75" customHeight="1">
      <c r="A66" s="29" t="s">
        <v>140</v>
      </c>
    </row>
    <row r="67" spans="1:4" ht="15.75" customHeight="1"/>
    <row r="68" spans="1:4" ht="15.75" customHeight="1">
      <c r="A68" s="29" t="s">
        <v>220</v>
      </c>
      <c r="B68" s="23">
        <v>0.25</v>
      </c>
    </row>
    <row r="69" spans="1:4" ht="15.75" customHeight="1">
      <c r="A69" s="4" t="s">
        <v>49</v>
      </c>
      <c r="B69" s="23">
        <v>0.15</v>
      </c>
    </row>
    <row r="70" spans="1:4" ht="15.75" customHeight="1"/>
    <row r="71" spans="1:4" ht="15.75" customHeight="1">
      <c r="A71" s="4" t="s">
        <v>38</v>
      </c>
    </row>
    <row r="72" spans="1:4" ht="15.75" customHeight="1"/>
    <row r="73" spans="1:4" ht="15.75" customHeight="1">
      <c r="A73" s="29" t="s">
        <v>48</v>
      </c>
      <c r="B73" s="29" t="s">
        <v>220</v>
      </c>
      <c r="C73" s="4" t="str">
        <f t="shared" ref="C73:C78" si="1">CONCATENATE(A73,B73)</f>
        <v>PreventivoAutomático</v>
      </c>
      <c r="D73" s="23">
        <f>+B62+B68</f>
        <v>0.5</v>
      </c>
    </row>
    <row r="74" spans="1:4" ht="15.75" customHeight="1">
      <c r="A74" s="4" t="s">
        <v>56</v>
      </c>
      <c r="B74" s="29" t="s">
        <v>220</v>
      </c>
      <c r="C74" s="4" t="str">
        <f t="shared" si="1"/>
        <v>DetectivoAutomático</v>
      </c>
      <c r="D74" s="23">
        <f>+B63+B68</f>
        <v>0.4</v>
      </c>
    </row>
    <row r="75" spans="1:4" ht="15.75" customHeight="1">
      <c r="A75" s="29" t="s">
        <v>73</v>
      </c>
      <c r="B75" s="29" t="s">
        <v>220</v>
      </c>
      <c r="C75" s="4" t="str">
        <f t="shared" si="1"/>
        <v>CorrectivoAutomático</v>
      </c>
      <c r="D75" s="23">
        <f>+B64+B68</f>
        <v>0.35</v>
      </c>
    </row>
    <row r="76" spans="1:4" ht="15.75" customHeight="1">
      <c r="A76" s="29" t="s">
        <v>48</v>
      </c>
      <c r="B76" s="29" t="s">
        <v>49</v>
      </c>
      <c r="C76" s="4" t="str">
        <f t="shared" si="1"/>
        <v>PreventivoManual</v>
      </c>
      <c r="D76" s="23">
        <f>+B62+B69</f>
        <v>0.4</v>
      </c>
    </row>
    <row r="77" spans="1:4" ht="15.75" customHeight="1">
      <c r="A77" s="4" t="s">
        <v>56</v>
      </c>
      <c r="B77" s="29" t="s">
        <v>49</v>
      </c>
      <c r="C77" s="4" t="str">
        <f t="shared" si="1"/>
        <v>DetectivoManual</v>
      </c>
      <c r="D77" s="23">
        <f>+B63+B69</f>
        <v>0.3</v>
      </c>
    </row>
    <row r="78" spans="1:4" ht="15.75" customHeight="1">
      <c r="A78" s="29" t="s">
        <v>73</v>
      </c>
      <c r="B78" s="29" t="s">
        <v>49</v>
      </c>
      <c r="C78" s="4" t="str">
        <f t="shared" si="1"/>
        <v>CorrectivoManual</v>
      </c>
      <c r="D78" s="23">
        <f>+B64+B69</f>
        <v>0.25</v>
      </c>
    </row>
    <row r="79" spans="1:4" ht="15.75" customHeight="1"/>
    <row r="80" spans="1:4" ht="15.75" customHeight="1">
      <c r="A80" s="29" t="s">
        <v>39</v>
      </c>
    </row>
    <row r="81" spans="1:1" ht="15.75" customHeight="1"/>
    <row r="82" spans="1:1" ht="15.75" customHeight="1">
      <c r="A82" s="29" t="s">
        <v>50</v>
      </c>
    </row>
    <row r="83" spans="1:1" ht="15.75" customHeight="1">
      <c r="A83" s="4" t="s">
        <v>57</v>
      </c>
    </row>
    <row r="84" spans="1:1" ht="15.75" customHeight="1"/>
    <row r="85" spans="1:1" ht="15.75" customHeight="1">
      <c r="A85" s="4" t="s">
        <v>40</v>
      </c>
    </row>
    <row r="86" spans="1:1" ht="15.75" customHeight="1"/>
    <row r="87" spans="1:1" ht="15.75" customHeight="1">
      <c r="A87" s="4" t="s">
        <v>51</v>
      </c>
    </row>
    <row r="88" spans="1:1" ht="15.75" customHeight="1">
      <c r="A88" s="4" t="s">
        <v>63</v>
      </c>
    </row>
    <row r="89" spans="1:1" ht="15.75" customHeight="1"/>
    <row r="90" spans="1:1" ht="15.75" customHeight="1">
      <c r="A90" s="4" t="s">
        <v>41</v>
      </c>
    </row>
    <row r="91" spans="1:1" ht="15.75" customHeight="1"/>
    <row r="92" spans="1:1" ht="15.75" customHeight="1">
      <c r="A92" s="4" t="s">
        <v>52</v>
      </c>
    </row>
    <row r="93" spans="1:1" ht="15.75" customHeight="1">
      <c r="A93" s="4" t="s">
        <v>221</v>
      </c>
    </row>
    <row r="94" spans="1:1" ht="15.75" customHeight="1"/>
    <row r="95" spans="1:1" ht="15.75" customHeight="1"/>
    <row r="96" spans="1:1" ht="15.75" customHeight="1">
      <c r="A96" s="4" t="s">
        <v>222</v>
      </c>
    </row>
    <row r="97" spans="1:3" ht="15.75" customHeight="1"/>
    <row r="98" spans="1:3" ht="15.75" customHeight="1">
      <c r="A98" s="4" t="s">
        <v>53</v>
      </c>
    </row>
    <row r="99" spans="1:3" ht="15.75" customHeight="1">
      <c r="A99" s="4" t="s">
        <v>223</v>
      </c>
    </row>
    <row r="100" spans="1:3" ht="15.75" customHeight="1">
      <c r="A100" s="4" t="s">
        <v>224</v>
      </c>
    </row>
    <row r="101" spans="1:3" ht="15.75" customHeight="1">
      <c r="A101" s="4" t="s">
        <v>225</v>
      </c>
    </row>
    <row r="102" spans="1:3" ht="15.75" customHeight="1"/>
    <row r="103" spans="1:3" ht="15.75" customHeight="1"/>
    <row r="104" spans="1:3" ht="15.75" customHeight="1"/>
    <row r="105" spans="1:3" ht="15.75" customHeight="1"/>
    <row r="106" spans="1:3" ht="15.75" customHeight="1"/>
    <row r="107" spans="1:3" ht="15.75" customHeight="1">
      <c r="A107" s="4" t="s">
        <v>209</v>
      </c>
      <c r="B107" s="21">
        <v>0.6</v>
      </c>
      <c r="C107" s="25" t="s">
        <v>209</v>
      </c>
    </row>
    <row r="108" spans="1:3" ht="15.75" customHeight="1">
      <c r="A108" s="4" t="s">
        <v>210</v>
      </c>
      <c r="B108" s="21">
        <v>0.8</v>
      </c>
      <c r="C108" s="26" t="s">
        <v>210</v>
      </c>
    </row>
    <row r="109" spans="1:3" ht="15.75" customHeight="1">
      <c r="A109" s="4" t="s">
        <v>211</v>
      </c>
      <c r="B109" s="21">
        <v>1</v>
      </c>
      <c r="C109" s="27" t="s">
        <v>211</v>
      </c>
    </row>
    <row r="110" spans="1:3" ht="15.75" customHeight="1"/>
    <row r="111" spans="1:3" ht="15.75" customHeight="1"/>
    <row r="112" spans="1:3" ht="15.75" customHeight="1"/>
    <row r="113" spans="1:3" ht="55.5" customHeight="1">
      <c r="A113" s="47" t="s">
        <v>267</v>
      </c>
      <c r="B113" s="47" t="s">
        <v>268</v>
      </c>
      <c r="C113" s="47" t="s">
        <v>269</v>
      </c>
    </row>
    <row r="114" spans="1:3" ht="14.25">
      <c r="A114" s="47"/>
      <c r="B114" s="47"/>
      <c r="C114" s="47"/>
    </row>
    <row r="115" spans="1:3" ht="15.75" customHeight="1">
      <c r="A115" s="41" t="s">
        <v>244</v>
      </c>
      <c r="B115" s="42" t="s">
        <v>251</v>
      </c>
      <c r="C115" s="43">
        <v>15</v>
      </c>
    </row>
    <row r="116" spans="1:3" ht="15.75" customHeight="1">
      <c r="A116" s="41"/>
      <c r="B116" s="42" t="s">
        <v>252</v>
      </c>
      <c r="C116" s="43">
        <v>0</v>
      </c>
    </row>
    <row r="117" spans="1:3" ht="15.75" customHeight="1">
      <c r="A117" s="41"/>
      <c r="B117" s="42"/>
      <c r="C117" s="43"/>
    </row>
    <row r="118" spans="1:3" ht="15.75" customHeight="1">
      <c r="A118" s="44" t="s">
        <v>245</v>
      </c>
      <c r="B118" s="42" t="s">
        <v>253</v>
      </c>
      <c r="C118" s="43">
        <v>15</v>
      </c>
    </row>
    <row r="119" spans="1:3" ht="15.75" customHeight="1">
      <c r="A119" s="44"/>
      <c r="B119" s="42" t="s">
        <v>254</v>
      </c>
      <c r="C119" s="43">
        <v>0</v>
      </c>
    </row>
    <row r="120" spans="1:3" ht="15.75" customHeight="1">
      <c r="A120" s="44"/>
      <c r="B120" s="42"/>
      <c r="C120" s="43"/>
    </row>
    <row r="121" spans="1:3" ht="15.75" customHeight="1">
      <c r="A121" s="44" t="s">
        <v>246</v>
      </c>
      <c r="B121" s="42" t="s">
        <v>255</v>
      </c>
      <c r="C121" s="43">
        <v>15</v>
      </c>
    </row>
    <row r="122" spans="1:3" ht="15.75" customHeight="1">
      <c r="A122" s="44"/>
      <c r="B122" s="42" t="s">
        <v>256</v>
      </c>
      <c r="C122" s="43">
        <v>0</v>
      </c>
    </row>
    <row r="123" spans="1:3" ht="15.75" customHeight="1">
      <c r="A123" s="44"/>
      <c r="B123" s="42"/>
      <c r="C123" s="43"/>
    </row>
    <row r="124" spans="1:3" ht="15.75" customHeight="1">
      <c r="A124" s="44" t="s">
        <v>247</v>
      </c>
      <c r="B124" s="42" t="s">
        <v>257</v>
      </c>
      <c r="C124" s="43">
        <v>15</v>
      </c>
    </row>
    <row r="125" spans="1:3" ht="15.75" customHeight="1">
      <c r="A125" s="44"/>
      <c r="B125" s="42" t="s">
        <v>258</v>
      </c>
      <c r="C125" s="43">
        <v>10</v>
      </c>
    </row>
    <row r="126" spans="1:3" ht="15.75" customHeight="1">
      <c r="A126" s="44"/>
      <c r="B126" s="42" t="s">
        <v>259</v>
      </c>
      <c r="C126" s="43">
        <v>0</v>
      </c>
    </row>
    <row r="127" spans="1:3" ht="15.75" customHeight="1">
      <c r="A127" s="44"/>
      <c r="B127" s="42"/>
      <c r="C127" s="43"/>
    </row>
    <row r="128" spans="1:3" ht="15.75" customHeight="1">
      <c r="A128" s="44" t="s">
        <v>248</v>
      </c>
      <c r="B128" s="42" t="s">
        <v>260</v>
      </c>
      <c r="C128" s="43">
        <v>15</v>
      </c>
    </row>
    <row r="129" spans="1:3" ht="15.75" customHeight="1">
      <c r="A129" s="44"/>
      <c r="B129" s="42" t="s">
        <v>261</v>
      </c>
      <c r="C129" s="43">
        <v>0</v>
      </c>
    </row>
    <row r="130" spans="1:3" ht="15.75" customHeight="1">
      <c r="A130" s="44"/>
      <c r="B130" s="42"/>
      <c r="C130" s="43"/>
    </row>
    <row r="131" spans="1:3" ht="25.5" customHeight="1">
      <c r="A131" s="44" t="s">
        <v>249</v>
      </c>
      <c r="B131" s="45" t="s">
        <v>262</v>
      </c>
      <c r="C131" s="43">
        <v>15</v>
      </c>
    </row>
    <row r="132" spans="1:3" ht="29.25" customHeight="1">
      <c r="A132" s="44"/>
      <c r="B132" s="45" t="s">
        <v>263</v>
      </c>
      <c r="C132" s="43">
        <v>0</v>
      </c>
    </row>
    <row r="133" spans="1:3" ht="29.25" customHeight="1">
      <c r="A133" s="44"/>
      <c r="B133" s="45"/>
      <c r="C133" s="43"/>
    </row>
    <row r="134" spans="1:3" ht="15.75" customHeight="1">
      <c r="A134" s="44" t="s">
        <v>250</v>
      </c>
      <c r="B134" s="42" t="s">
        <v>264</v>
      </c>
      <c r="C134" s="43">
        <v>15</v>
      </c>
    </row>
    <row r="135" spans="1:3" ht="15.75" customHeight="1">
      <c r="A135" s="43"/>
      <c r="B135" s="42" t="s">
        <v>265</v>
      </c>
      <c r="C135" s="43">
        <v>10</v>
      </c>
    </row>
    <row r="136" spans="1:3" ht="15.75" customHeight="1">
      <c r="A136" s="43"/>
      <c r="B136" s="46" t="s">
        <v>266</v>
      </c>
      <c r="C136" s="43">
        <v>0</v>
      </c>
    </row>
    <row r="137" spans="1:3" ht="15.75" customHeight="1"/>
    <row r="138" spans="1:3" ht="15.75" customHeight="1"/>
    <row r="139" spans="1:3" ht="36.75" customHeight="1">
      <c r="A139" s="40" t="s">
        <v>271</v>
      </c>
    </row>
    <row r="140" spans="1:3" ht="15.75" customHeight="1"/>
    <row r="141" spans="1:3" ht="36" customHeight="1">
      <c r="A141" s="40" t="s">
        <v>274</v>
      </c>
      <c r="B141" s="36" t="s">
        <v>275</v>
      </c>
    </row>
    <row r="142" spans="1:3" ht="36" customHeight="1">
      <c r="A142" s="40" t="s">
        <v>272</v>
      </c>
      <c r="B142" s="36" t="s">
        <v>209</v>
      </c>
    </row>
    <row r="143" spans="1:3" ht="36" customHeight="1">
      <c r="A143" s="40" t="s">
        <v>273</v>
      </c>
      <c r="B143" s="36" t="s">
        <v>276</v>
      </c>
    </row>
    <row r="144" spans="1:3" ht="15.75" customHeight="1">
      <c r="A144" s="48"/>
    </row>
    <row r="145" spans="1:5" ht="15.75" customHeight="1"/>
    <row r="146" spans="1:5" ht="15.75" customHeight="1"/>
    <row r="147" spans="1:5" ht="15.75" customHeight="1">
      <c r="A147" s="36" t="s">
        <v>275</v>
      </c>
      <c r="B147" s="36" t="s">
        <v>275</v>
      </c>
      <c r="C147" s="36" t="str">
        <f>CONCATENATE(A147,B147)</f>
        <v>FuerteFuerte</v>
      </c>
      <c r="D147" s="36" t="s">
        <v>275</v>
      </c>
      <c r="E147" s="36" t="s">
        <v>278</v>
      </c>
    </row>
    <row r="148" spans="1:5" ht="15.75" customHeight="1">
      <c r="A148" s="36" t="s">
        <v>275</v>
      </c>
      <c r="B148" s="36" t="s">
        <v>209</v>
      </c>
      <c r="C148" s="36" t="str">
        <f t="shared" ref="C148:C155" si="2">CONCATENATE(A148,B148)</f>
        <v>FuerteModerado</v>
      </c>
      <c r="D148" s="36" t="s">
        <v>209</v>
      </c>
      <c r="E148" s="36" t="s">
        <v>279</v>
      </c>
    </row>
    <row r="149" spans="1:5" ht="15.75" customHeight="1">
      <c r="A149" s="36" t="s">
        <v>275</v>
      </c>
      <c r="B149" s="36" t="s">
        <v>276</v>
      </c>
      <c r="C149" s="36" t="str">
        <f t="shared" si="2"/>
        <v>FuerteDébil</v>
      </c>
      <c r="D149" s="36" t="s">
        <v>276</v>
      </c>
      <c r="E149" s="36" t="s">
        <v>279</v>
      </c>
    </row>
    <row r="150" spans="1:5" ht="15.75" customHeight="1">
      <c r="A150" s="36" t="s">
        <v>209</v>
      </c>
      <c r="B150" s="36" t="s">
        <v>275</v>
      </c>
      <c r="C150" s="36" t="str">
        <f t="shared" si="2"/>
        <v>ModeradoFuerte</v>
      </c>
      <c r="D150" s="36" t="s">
        <v>209</v>
      </c>
      <c r="E150" s="36" t="s">
        <v>279</v>
      </c>
    </row>
    <row r="151" spans="1:5" ht="15.75" customHeight="1">
      <c r="A151" s="36" t="s">
        <v>209</v>
      </c>
      <c r="B151" s="36" t="s">
        <v>209</v>
      </c>
      <c r="C151" s="36" t="str">
        <f t="shared" si="2"/>
        <v>ModeradoModerado</v>
      </c>
      <c r="D151" s="36" t="s">
        <v>209</v>
      </c>
      <c r="E151" s="36" t="s">
        <v>279</v>
      </c>
    </row>
    <row r="152" spans="1:5" ht="15.75" customHeight="1">
      <c r="A152" s="36" t="s">
        <v>209</v>
      </c>
      <c r="B152" s="36" t="s">
        <v>276</v>
      </c>
      <c r="C152" s="36" t="str">
        <f t="shared" si="2"/>
        <v>ModeradoDébil</v>
      </c>
      <c r="D152" s="36" t="s">
        <v>276</v>
      </c>
      <c r="E152" s="36" t="s">
        <v>279</v>
      </c>
    </row>
    <row r="153" spans="1:5" ht="15.75" customHeight="1">
      <c r="A153" s="36" t="s">
        <v>276</v>
      </c>
      <c r="B153" s="36" t="s">
        <v>275</v>
      </c>
      <c r="C153" s="36" t="str">
        <f t="shared" si="2"/>
        <v>DébilFuerte</v>
      </c>
      <c r="D153" s="36" t="s">
        <v>276</v>
      </c>
      <c r="E153" s="36" t="s">
        <v>279</v>
      </c>
    </row>
    <row r="154" spans="1:5" ht="15.75" customHeight="1">
      <c r="A154" s="36" t="s">
        <v>276</v>
      </c>
      <c r="B154" s="36" t="s">
        <v>209</v>
      </c>
      <c r="C154" s="36" t="str">
        <f t="shared" si="2"/>
        <v>DébilModerado</v>
      </c>
      <c r="D154" s="36" t="s">
        <v>276</v>
      </c>
      <c r="E154" s="36" t="s">
        <v>279</v>
      </c>
    </row>
    <row r="155" spans="1:5" ht="15.75" customHeight="1">
      <c r="A155" s="36" t="s">
        <v>276</v>
      </c>
      <c r="B155" s="36" t="s">
        <v>276</v>
      </c>
      <c r="C155" s="36" t="str">
        <f t="shared" si="2"/>
        <v>DébilDébil</v>
      </c>
      <c r="D155" s="36" t="s">
        <v>276</v>
      </c>
      <c r="E155" s="36" t="s">
        <v>279</v>
      </c>
    </row>
    <row r="156" spans="1:5" ht="15.75" customHeight="1">
      <c r="D156" s="4"/>
    </row>
    <row r="157" spans="1:5" ht="15.75" customHeight="1">
      <c r="D157" s="4"/>
    </row>
    <row r="158" spans="1:5" ht="15.75" customHeight="1">
      <c r="D158" s="4"/>
    </row>
    <row r="159" spans="1:5" ht="15.75" customHeight="1">
      <c r="A159" s="34" t="s">
        <v>229</v>
      </c>
      <c r="B159" s="4" t="s">
        <v>209</v>
      </c>
      <c r="C159" t="str">
        <f>CONCATENATE(A159,B159)</f>
        <v>Rara vezModerado</v>
      </c>
      <c r="D159" s="4" t="s">
        <v>209</v>
      </c>
    </row>
    <row r="160" spans="1:5" ht="15.75" customHeight="1">
      <c r="A160" s="34" t="s">
        <v>230</v>
      </c>
      <c r="B160" s="4" t="s">
        <v>209</v>
      </c>
      <c r="C160" t="str">
        <f t="shared" ref="C160:C173" si="3">CONCATENATE(A160,B160)</f>
        <v>ImprobableModerado</v>
      </c>
      <c r="D160" s="4" t="s">
        <v>209</v>
      </c>
    </row>
    <row r="161" spans="1:4" ht="15.75" customHeight="1">
      <c r="A161" s="34" t="s">
        <v>231</v>
      </c>
      <c r="B161" s="4" t="s">
        <v>209</v>
      </c>
      <c r="C161" t="str">
        <f t="shared" si="3"/>
        <v>PosibleModerado</v>
      </c>
      <c r="D161" s="36" t="s">
        <v>92</v>
      </c>
    </row>
    <row r="162" spans="1:4" ht="15.75" customHeight="1">
      <c r="A162" s="34" t="s">
        <v>232</v>
      </c>
      <c r="B162" s="4" t="s">
        <v>209</v>
      </c>
      <c r="C162" t="str">
        <f t="shared" si="3"/>
        <v>ProbableModerado</v>
      </c>
      <c r="D162" s="36" t="s">
        <v>92</v>
      </c>
    </row>
    <row r="163" spans="1:4" ht="15.75" customHeight="1">
      <c r="A163" s="34" t="s">
        <v>233</v>
      </c>
      <c r="B163" s="4" t="s">
        <v>209</v>
      </c>
      <c r="C163" t="str">
        <f t="shared" si="3"/>
        <v>Casi seguroModerado</v>
      </c>
      <c r="D163" s="4" t="s">
        <v>218</v>
      </c>
    </row>
    <row r="164" spans="1:4" ht="15.75" customHeight="1">
      <c r="A164" s="34" t="s">
        <v>229</v>
      </c>
      <c r="B164" s="4" t="s">
        <v>210</v>
      </c>
      <c r="C164" t="str">
        <f t="shared" si="3"/>
        <v>Rara vezMayor</v>
      </c>
      <c r="D164" s="4" t="s">
        <v>209</v>
      </c>
    </row>
    <row r="165" spans="1:4" ht="15.75" customHeight="1">
      <c r="A165" s="34" t="s">
        <v>230</v>
      </c>
      <c r="B165" s="4" t="s">
        <v>210</v>
      </c>
      <c r="C165" t="str">
        <f t="shared" si="3"/>
        <v>ImprobableMayor</v>
      </c>
      <c r="D165" s="4" t="s">
        <v>209</v>
      </c>
    </row>
    <row r="166" spans="1:4" ht="15.75" customHeight="1">
      <c r="A166" s="34" t="s">
        <v>231</v>
      </c>
      <c r="B166" s="4" t="s">
        <v>210</v>
      </c>
      <c r="C166" t="str">
        <f t="shared" si="3"/>
        <v>PosibleMayor</v>
      </c>
      <c r="D166" s="4" t="s">
        <v>218</v>
      </c>
    </row>
    <row r="167" spans="1:4" ht="15.75" customHeight="1">
      <c r="A167" s="34" t="s">
        <v>232</v>
      </c>
      <c r="B167" s="4" t="s">
        <v>210</v>
      </c>
      <c r="C167" t="str">
        <f t="shared" si="3"/>
        <v>ProbableMayor</v>
      </c>
      <c r="D167" s="4" t="s">
        <v>218</v>
      </c>
    </row>
    <row r="168" spans="1:4" ht="15.75" customHeight="1">
      <c r="A168" s="34" t="s">
        <v>233</v>
      </c>
      <c r="B168" s="4" t="s">
        <v>210</v>
      </c>
      <c r="C168" t="str">
        <f t="shared" si="3"/>
        <v>Casi seguroMayor</v>
      </c>
      <c r="D168" s="4" t="s">
        <v>218</v>
      </c>
    </row>
    <row r="169" spans="1:4" ht="15.75" customHeight="1">
      <c r="A169" s="34" t="s">
        <v>229</v>
      </c>
      <c r="B169" s="4" t="s">
        <v>211</v>
      </c>
      <c r="C169" t="str">
        <f t="shared" si="3"/>
        <v>Rara vezCatastrófico</v>
      </c>
      <c r="D169" s="4" t="s">
        <v>218</v>
      </c>
    </row>
    <row r="170" spans="1:4" ht="15.75" customHeight="1">
      <c r="A170" s="34" t="s">
        <v>230</v>
      </c>
      <c r="B170" s="4" t="s">
        <v>211</v>
      </c>
      <c r="C170" t="str">
        <f t="shared" si="3"/>
        <v>ImprobableCatastrófico</v>
      </c>
      <c r="D170" s="4" t="s">
        <v>218</v>
      </c>
    </row>
    <row r="171" spans="1:4" ht="15.75" customHeight="1">
      <c r="A171" s="34" t="s">
        <v>231</v>
      </c>
      <c r="B171" s="4" t="s">
        <v>211</v>
      </c>
      <c r="C171" t="str">
        <f t="shared" si="3"/>
        <v>PosibleCatastrófico</v>
      </c>
      <c r="D171" s="4" t="s">
        <v>218</v>
      </c>
    </row>
    <row r="172" spans="1:4" ht="15.75" customHeight="1">
      <c r="A172" s="34" t="s">
        <v>232</v>
      </c>
      <c r="B172" s="4" t="s">
        <v>211</v>
      </c>
      <c r="C172" t="str">
        <f t="shared" si="3"/>
        <v>ProbableCatastrófico</v>
      </c>
      <c r="D172" s="4" t="s">
        <v>218</v>
      </c>
    </row>
    <row r="173" spans="1:4" ht="15.75" customHeight="1">
      <c r="A173" s="34" t="s">
        <v>233</v>
      </c>
      <c r="B173" s="4" t="s">
        <v>211</v>
      </c>
      <c r="C173" t="str">
        <f t="shared" si="3"/>
        <v>Casi seguroCatastrófico</v>
      </c>
      <c r="D173" s="4" t="s">
        <v>218</v>
      </c>
    </row>
    <row r="174" spans="1:4" ht="15.75" customHeight="1"/>
    <row r="175" spans="1:4" ht="15.75" customHeight="1"/>
    <row r="176" spans="1:4" ht="15.75" customHeight="1"/>
    <row r="177" spans="6:10" ht="15.75" customHeight="1"/>
    <row r="178" spans="6:10" ht="15.75" customHeight="1"/>
    <row r="179" spans="6:10" ht="15.75" customHeight="1">
      <c r="G179" s="34" t="s">
        <v>233</v>
      </c>
      <c r="H179" s="4" t="s">
        <v>218</v>
      </c>
      <c r="I179" s="4" t="s">
        <v>218</v>
      </c>
      <c r="J179" s="4" t="s">
        <v>218</v>
      </c>
    </row>
    <row r="180" spans="6:10" ht="15.75" customHeight="1">
      <c r="G180" s="34" t="s">
        <v>232</v>
      </c>
      <c r="H180" s="36" t="s">
        <v>92</v>
      </c>
      <c r="I180" s="4" t="s">
        <v>218</v>
      </c>
      <c r="J180" s="4" t="s">
        <v>218</v>
      </c>
    </row>
    <row r="181" spans="6:10" ht="15.75" customHeight="1">
      <c r="G181" s="34" t="s">
        <v>231</v>
      </c>
      <c r="H181" s="36" t="s">
        <v>92</v>
      </c>
      <c r="I181" s="4" t="s">
        <v>218</v>
      </c>
      <c r="J181" s="4" t="s">
        <v>218</v>
      </c>
    </row>
    <row r="182" spans="6:10" ht="15.75" customHeight="1">
      <c r="G182" s="34" t="s">
        <v>230</v>
      </c>
      <c r="H182" s="36" t="s">
        <v>209</v>
      </c>
      <c r="I182" s="36" t="s">
        <v>92</v>
      </c>
      <c r="J182" s="4" t="s">
        <v>218</v>
      </c>
    </row>
    <row r="183" spans="6:10" ht="15.75" customHeight="1">
      <c r="G183" s="34" t="s">
        <v>229</v>
      </c>
      <c r="H183" s="36" t="s">
        <v>209</v>
      </c>
      <c r="I183" s="36" t="s">
        <v>92</v>
      </c>
      <c r="J183" s="4" t="s">
        <v>218</v>
      </c>
    </row>
    <row r="184" spans="6:10" ht="15.75" customHeight="1">
      <c r="H184" s="4" t="s">
        <v>209</v>
      </c>
      <c r="I184" s="4" t="s">
        <v>210</v>
      </c>
      <c r="J184" s="4" t="s">
        <v>211</v>
      </c>
    </row>
    <row r="185" spans="6:10" ht="15.75" customHeight="1"/>
    <row r="186" spans="6:10" ht="15.75" customHeight="1">
      <c r="F186" s="34" t="s">
        <v>233</v>
      </c>
      <c r="G186" s="36" t="s">
        <v>275</v>
      </c>
      <c r="H186" s="36" t="str">
        <f>CONCATENATE(F186,G186)</f>
        <v>Casi seguroFuerte</v>
      </c>
      <c r="I186" s="36" t="s">
        <v>231</v>
      </c>
    </row>
    <row r="187" spans="6:10" ht="15.75" customHeight="1">
      <c r="F187" s="34" t="s">
        <v>232</v>
      </c>
      <c r="G187" s="36" t="s">
        <v>275</v>
      </c>
      <c r="H187" s="36" t="str">
        <f t="shared" ref="H187:H200" si="4">CONCATENATE(F187,G187)</f>
        <v>ProbableFuerte</v>
      </c>
      <c r="I187" s="36" t="s">
        <v>230</v>
      </c>
    </row>
    <row r="188" spans="6:10" ht="15.75" customHeight="1">
      <c r="F188" s="34" t="s">
        <v>231</v>
      </c>
      <c r="G188" s="36" t="s">
        <v>275</v>
      </c>
      <c r="H188" s="36" t="str">
        <f t="shared" si="4"/>
        <v>PosibleFuerte</v>
      </c>
      <c r="I188" s="36" t="s">
        <v>229</v>
      </c>
    </row>
    <row r="189" spans="6:10" ht="15.75" customHeight="1">
      <c r="F189" s="34" t="s">
        <v>230</v>
      </c>
      <c r="G189" s="36" t="s">
        <v>275</v>
      </c>
      <c r="H189" s="36" t="str">
        <f t="shared" si="4"/>
        <v>ImprobableFuerte</v>
      </c>
      <c r="I189" s="36" t="s">
        <v>229</v>
      </c>
    </row>
    <row r="190" spans="6:10" ht="15.75" customHeight="1">
      <c r="F190" s="34" t="s">
        <v>229</v>
      </c>
      <c r="G190" s="36" t="s">
        <v>275</v>
      </c>
      <c r="H190" s="36" t="str">
        <f t="shared" si="4"/>
        <v>Rara vezFuerte</v>
      </c>
      <c r="I190" s="50" t="s">
        <v>229</v>
      </c>
    </row>
    <row r="191" spans="6:10" ht="15.75" customHeight="1">
      <c r="F191" s="34" t="s">
        <v>233</v>
      </c>
      <c r="G191" s="4" t="s">
        <v>209</v>
      </c>
      <c r="H191" s="36" t="str">
        <f t="shared" si="4"/>
        <v>Casi seguroModerado</v>
      </c>
      <c r="I191" s="51" t="s">
        <v>232</v>
      </c>
    </row>
    <row r="192" spans="6:10" ht="15.75" customHeight="1">
      <c r="F192" s="34" t="s">
        <v>232</v>
      </c>
      <c r="G192" s="4" t="s">
        <v>209</v>
      </c>
      <c r="H192" s="36" t="str">
        <f t="shared" si="4"/>
        <v>ProbableModerado</v>
      </c>
      <c r="I192" s="51" t="s">
        <v>231</v>
      </c>
    </row>
    <row r="193" spans="6:9" ht="15.75" customHeight="1">
      <c r="F193" s="34" t="s">
        <v>231</v>
      </c>
      <c r="G193" s="4" t="s">
        <v>209</v>
      </c>
      <c r="H193" s="36" t="str">
        <f t="shared" si="4"/>
        <v>PosibleModerado</v>
      </c>
      <c r="I193" s="51" t="s">
        <v>230</v>
      </c>
    </row>
    <row r="194" spans="6:9" ht="15.75" customHeight="1">
      <c r="F194" s="34" t="s">
        <v>230</v>
      </c>
      <c r="G194" s="4" t="s">
        <v>209</v>
      </c>
      <c r="H194" s="36" t="str">
        <f t="shared" si="4"/>
        <v>ImprobableModerado</v>
      </c>
      <c r="I194" s="51" t="s">
        <v>229</v>
      </c>
    </row>
    <row r="195" spans="6:9" ht="15.75" customHeight="1">
      <c r="F195" s="34" t="s">
        <v>229</v>
      </c>
      <c r="G195" s="4" t="s">
        <v>209</v>
      </c>
      <c r="H195" s="36" t="str">
        <f t="shared" si="4"/>
        <v>Rara vezModerado</v>
      </c>
      <c r="I195" s="51" t="s">
        <v>229</v>
      </c>
    </row>
    <row r="196" spans="6:9" ht="15.75" customHeight="1">
      <c r="F196" s="34" t="s">
        <v>233</v>
      </c>
      <c r="G196" s="36" t="s">
        <v>276</v>
      </c>
      <c r="H196" s="36" t="str">
        <f t="shared" si="4"/>
        <v>Casi seguroDébil</v>
      </c>
      <c r="I196" s="51" t="s">
        <v>233</v>
      </c>
    </row>
    <row r="197" spans="6:9" ht="15.75" customHeight="1">
      <c r="F197" s="34" t="s">
        <v>232</v>
      </c>
      <c r="G197" s="36" t="s">
        <v>276</v>
      </c>
      <c r="H197" s="36" t="str">
        <f t="shared" si="4"/>
        <v>ProbableDébil</v>
      </c>
      <c r="I197" s="51" t="s">
        <v>232</v>
      </c>
    </row>
    <row r="198" spans="6:9" ht="15.75" customHeight="1">
      <c r="F198" s="34" t="s">
        <v>231</v>
      </c>
      <c r="G198" s="36" t="s">
        <v>276</v>
      </c>
      <c r="H198" s="36" t="str">
        <f t="shared" si="4"/>
        <v>PosibleDébil</v>
      </c>
      <c r="I198" s="51" t="s">
        <v>231</v>
      </c>
    </row>
    <row r="199" spans="6:9" ht="15.75" customHeight="1">
      <c r="F199" s="34" t="s">
        <v>230</v>
      </c>
      <c r="G199" s="36" t="s">
        <v>276</v>
      </c>
      <c r="H199" s="36" t="str">
        <f t="shared" si="4"/>
        <v>ImprobableDébil</v>
      </c>
      <c r="I199" s="51" t="s">
        <v>230</v>
      </c>
    </row>
    <row r="200" spans="6:9" ht="15.75" customHeight="1">
      <c r="F200" s="34" t="s">
        <v>229</v>
      </c>
      <c r="G200" s="36" t="s">
        <v>276</v>
      </c>
      <c r="H200" s="36" t="str">
        <f t="shared" si="4"/>
        <v>Rara vezDébil</v>
      </c>
      <c r="I200" s="51" t="s">
        <v>229</v>
      </c>
    </row>
    <row r="201" spans="6:9" ht="15.75" customHeight="1"/>
    <row r="202" spans="6:9" ht="15.75" customHeight="1"/>
    <row r="203" spans="6:9" ht="15.75" customHeight="1"/>
    <row r="204" spans="6:9" ht="15.75" customHeight="1"/>
    <row r="205" spans="6:9" ht="15.75" customHeight="1"/>
    <row r="206" spans="6:9" ht="15.75" customHeight="1"/>
    <row r="207" spans="6:9" ht="15.75" customHeight="1"/>
    <row r="208" spans="6: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admin Riesgo corrupción</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USER</cp:lastModifiedBy>
  <dcterms:created xsi:type="dcterms:W3CDTF">2021-07-29T17:13:14Z</dcterms:created>
  <dcterms:modified xsi:type="dcterms:W3CDTF">2022-09-12T00:45:17Z</dcterms:modified>
</cp:coreProperties>
</file>