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41d0682e6af12ced/Documentos/Documents/Idartes contrato/Riesgos Idartes/"/>
    </mc:Choice>
  </mc:AlternateContent>
  <xr:revisionPtr revIDLastSave="0" documentId="8_{BC3586D2-6A32-47A5-8625-3493E435656C}" xr6:coauthVersionLast="43" xr6:coauthVersionMax="43" xr10:uidLastSave="{00000000-0000-0000-0000-000000000000}"/>
  <bookViews>
    <workbookView xWindow="-108" yWindow="-108" windowWidth="23256" windowHeight="12456" xr2:uid="{00000000-000D-0000-FFFF-FFFF00000000}"/>
  </bookViews>
  <sheets>
    <sheet name="Matriz admin Riesgo corrupción" sheetId="1" r:id="rId1"/>
    <sheet name="Mapa calor-Tablas de referencia" sheetId="2" r:id="rId2"/>
    <sheet name="Tablas" sheetId="3" state="hidden" r:id="rId3"/>
  </sheets>
  <externalReferences>
    <externalReference r:id="rId4"/>
    <externalReference r:id="rId5"/>
    <externalReference r:id="rId6"/>
  </externalReferences>
  <calcPr calcId="191029"/>
  <extLst>
    <ext xmlns:xcalcf="http://schemas.microsoft.com/office/spreadsheetml/2018/calcfeatures" uri="{B58B0392-4F1F-4190-BB64-5DF3571DCE5F}">
      <xcalcf:calcFeatures>
        <xcalcf:feature name="microsoft.com:RD"/>
      </xcalcf:calcFeatures>
    </ext>
    <ext uri="GoogleSheetsCustomDataVersion1">
      <go:sheetsCustomData xmlns:go="http://customooxmlschemas.google.com/" r:id="rId9" roundtripDataSignature="AMtx7miFJu4OGEYjlh09aCLDJXCecASWcw=="/>
    </ext>
  </extLst>
</workbook>
</file>

<file path=xl/calcChain.xml><?xml version="1.0" encoding="utf-8"?>
<calcChain xmlns="http://schemas.openxmlformats.org/spreadsheetml/2006/main">
  <c r="BA21" i="1" l="1"/>
  <c r="AW21" i="1"/>
  <c r="AU21" i="1"/>
  <c r="AS21" i="1"/>
  <c r="AQ21" i="1"/>
  <c r="AO21" i="1"/>
  <c r="AM21" i="1"/>
  <c r="AK21" i="1"/>
  <c r="BA20" i="1"/>
  <c r="AW20" i="1"/>
  <c r="AU20" i="1"/>
  <c r="AS20" i="1"/>
  <c r="AQ20" i="1"/>
  <c r="AO20" i="1"/>
  <c r="AM20" i="1"/>
  <c r="AK20" i="1"/>
  <c r="AD20" i="1"/>
  <c r="AE20" i="1" s="1"/>
  <c r="J20" i="1"/>
  <c r="I20" i="1"/>
  <c r="H20" i="1"/>
  <c r="BA19" i="1"/>
  <c r="AW19" i="1"/>
  <c r="AU19" i="1"/>
  <c r="AS19" i="1"/>
  <c r="AQ19" i="1"/>
  <c r="AO19" i="1"/>
  <c r="AM19" i="1"/>
  <c r="AK19" i="1"/>
  <c r="BA18" i="1"/>
  <c r="AW18" i="1"/>
  <c r="AU18" i="1"/>
  <c r="AS18" i="1"/>
  <c r="AQ18" i="1"/>
  <c r="AO18" i="1"/>
  <c r="AM18" i="1"/>
  <c r="AK18" i="1"/>
  <c r="BA17" i="1"/>
  <c r="AW17" i="1"/>
  <c r="AU17" i="1"/>
  <c r="AS17" i="1"/>
  <c r="AQ17" i="1"/>
  <c r="AO17" i="1"/>
  <c r="AM17" i="1"/>
  <c r="AK17" i="1"/>
  <c r="AD17" i="1"/>
  <c r="AE17" i="1" s="1"/>
  <c r="J17" i="1"/>
  <c r="I17" i="1"/>
  <c r="H17" i="1"/>
  <c r="BA16" i="1"/>
  <c r="AW16" i="1"/>
  <c r="AK16" i="1"/>
  <c r="BA15" i="1"/>
  <c r="AW15" i="1"/>
  <c r="AU15" i="1"/>
  <c r="AS15" i="1"/>
  <c r="AQ15" i="1"/>
  <c r="AO15" i="1"/>
  <c r="AM15" i="1"/>
  <c r="AK15" i="1"/>
  <c r="AD15" i="1"/>
  <c r="AE15" i="1" s="1"/>
  <c r="J15" i="1"/>
  <c r="I15" i="1"/>
  <c r="H15" i="1"/>
  <c r="H27" i="1"/>
  <c r="I27" i="1"/>
  <c r="J27" i="1"/>
  <c r="AX17" i="1" l="1"/>
  <c r="AX19" i="1"/>
  <c r="AY19" i="1" s="1"/>
  <c r="BB19" i="1" s="1"/>
  <c r="BC19" i="1" s="1"/>
  <c r="BD19" i="1" s="1"/>
  <c r="AF15" i="1"/>
  <c r="AG15" i="1" s="1"/>
  <c r="AX18" i="1"/>
  <c r="AY18" i="1" s="1"/>
  <c r="BB18" i="1" s="1"/>
  <c r="BC18" i="1" s="1"/>
  <c r="BD18" i="1" s="1"/>
  <c r="AX20" i="1"/>
  <c r="AX21" i="1"/>
  <c r="AY21" i="1" s="1"/>
  <c r="BB21" i="1" s="1"/>
  <c r="BC21" i="1" s="1"/>
  <c r="BD21" i="1" s="1"/>
  <c r="AX15" i="1"/>
  <c r="AX16" i="1"/>
  <c r="AY16" i="1" s="1"/>
  <c r="BB16" i="1" s="1"/>
  <c r="BC16" i="1" s="1"/>
  <c r="BD16" i="1" s="1"/>
  <c r="AY20" i="1"/>
  <c r="BB20" i="1" s="1"/>
  <c r="BC20" i="1" s="1"/>
  <c r="BD20" i="1" s="1"/>
  <c r="BF20" i="1"/>
  <c r="BG20" i="1" s="1"/>
  <c r="BH20" i="1" s="1"/>
  <c r="BI20" i="1" s="1"/>
  <c r="BJ20" i="1" s="1"/>
  <c r="BK20" i="1" s="1"/>
  <c r="AY15" i="1"/>
  <c r="BB15" i="1" s="1"/>
  <c r="BC15" i="1" s="1"/>
  <c r="BD15" i="1" s="1"/>
  <c r="AY17" i="1"/>
  <c r="BB17" i="1" s="1"/>
  <c r="BC17" i="1" s="1"/>
  <c r="BD17" i="1" s="1"/>
  <c r="AF17" i="1"/>
  <c r="AG17" i="1" s="1"/>
  <c r="AF20" i="1"/>
  <c r="AG20" i="1" s="1"/>
  <c r="BF17" i="1" l="1"/>
  <c r="BG17" i="1" s="1"/>
  <c r="BH17" i="1" s="1"/>
  <c r="BI17" i="1" s="1"/>
  <c r="BJ17" i="1" s="1"/>
  <c r="BK17" i="1" s="1"/>
  <c r="BF15" i="1"/>
  <c r="BG15" i="1" s="1"/>
  <c r="BH15" i="1" s="1"/>
  <c r="BI15" i="1" s="1"/>
  <c r="BJ15" i="1" s="1"/>
  <c r="BK15" i="1" s="1"/>
  <c r="H24" i="1"/>
  <c r="I24" i="1"/>
  <c r="J24" i="1"/>
  <c r="AD24" i="1"/>
  <c r="AE24" i="1" s="1"/>
  <c r="AK24" i="1"/>
  <c r="AM24" i="1"/>
  <c r="AO24" i="1"/>
  <c r="AQ24" i="1"/>
  <c r="AS24" i="1"/>
  <c r="AU24" i="1"/>
  <c r="AW24" i="1"/>
  <c r="BA24" i="1"/>
  <c r="AK25" i="1"/>
  <c r="AM25" i="1"/>
  <c r="AO25" i="1"/>
  <c r="AQ25" i="1"/>
  <c r="AS25" i="1"/>
  <c r="AU25" i="1"/>
  <c r="BA25" i="1"/>
  <c r="BK26" i="1"/>
  <c r="BH26" i="1"/>
  <c r="BI26" i="1" s="1"/>
  <c r="BB26" i="1"/>
  <c r="BC26" i="1" s="1"/>
  <c r="BD26" i="1" s="1"/>
  <c r="AD27" i="1"/>
  <c r="AE27" i="1" s="1"/>
  <c r="AK27" i="1"/>
  <c r="AM27" i="1"/>
  <c r="AO27" i="1"/>
  <c r="AQ27" i="1"/>
  <c r="AS27" i="1"/>
  <c r="AU27" i="1"/>
  <c r="AW27" i="1"/>
  <c r="BA27" i="1"/>
  <c r="BD27" i="1"/>
  <c r="BA23" i="1"/>
  <c r="AW23" i="1"/>
  <c r="AU23" i="1"/>
  <c r="AS23" i="1"/>
  <c r="AQ23" i="1"/>
  <c r="AO23" i="1"/>
  <c r="AM23" i="1"/>
  <c r="AK23" i="1"/>
  <c r="BA22" i="1"/>
  <c r="AW22" i="1"/>
  <c r="AU22" i="1"/>
  <c r="AS22" i="1"/>
  <c r="AQ22" i="1"/>
  <c r="AO22" i="1"/>
  <c r="AM22" i="1"/>
  <c r="AK22" i="1"/>
  <c r="AD22" i="1"/>
  <c r="AE22" i="1" s="1"/>
  <c r="J22" i="1"/>
  <c r="I22" i="1"/>
  <c r="H22" i="1"/>
  <c r="AX25" i="1" l="1"/>
  <c r="AX24" i="1"/>
  <c r="BF24" i="1" s="1"/>
  <c r="BG24" i="1" s="1"/>
  <c r="BH24" i="1" s="1"/>
  <c r="BI24" i="1" s="1"/>
  <c r="BJ24" i="1" s="1"/>
  <c r="BK24" i="1" s="1"/>
  <c r="AF24" i="1"/>
  <c r="AG24" i="1" s="1"/>
  <c r="AF27" i="1"/>
  <c r="AG27" i="1" s="1"/>
  <c r="BF25" i="1"/>
  <c r="BG25" i="1" s="1"/>
  <c r="BH25" i="1" s="1"/>
  <c r="AY25" i="1"/>
  <c r="BB25" i="1" s="1"/>
  <c r="BC25" i="1" s="1"/>
  <c r="BD25" i="1" s="1"/>
  <c r="AY24" i="1"/>
  <c r="BB24" i="1" s="1"/>
  <c r="BC24" i="1" s="1"/>
  <c r="BD24" i="1" s="1"/>
  <c r="AX22" i="1"/>
  <c r="AY22" i="1" s="1"/>
  <c r="BB22" i="1" s="1"/>
  <c r="BC22" i="1" s="1"/>
  <c r="BD22" i="1" s="1"/>
  <c r="AX23" i="1"/>
  <c r="AX27" i="1"/>
  <c r="BF27" i="1" s="1"/>
  <c r="BG27" i="1" s="1"/>
  <c r="BH27" i="1" s="1"/>
  <c r="BI27" i="1" s="1"/>
  <c r="BJ27" i="1" s="1"/>
  <c r="BK27" i="1" s="1"/>
  <c r="AF22" i="1"/>
  <c r="AG22" i="1" s="1"/>
  <c r="BF22" i="1" l="1"/>
  <c r="BG22" i="1" s="1"/>
  <c r="BH22" i="1" s="1"/>
  <c r="BI22" i="1" s="1"/>
  <c r="BJ22" i="1" s="1"/>
  <c r="BK22" i="1" s="1"/>
  <c r="AY23" i="1"/>
  <c r="BB23" i="1" s="1"/>
  <c r="BC23" i="1" s="1"/>
  <c r="BD23" i="1" s="1"/>
  <c r="BF23" i="1"/>
  <c r="BG23" i="1" s="1"/>
  <c r="BH23" i="1" s="1"/>
  <c r="AY27" i="1"/>
  <c r="BA10" i="1" l="1"/>
  <c r="AW10" i="1"/>
  <c r="AU10" i="1"/>
  <c r="AS10" i="1"/>
  <c r="AQ10" i="1"/>
  <c r="AO10" i="1"/>
  <c r="AM10" i="1"/>
  <c r="AK10" i="1"/>
  <c r="AX10" i="1" l="1"/>
  <c r="BF10" i="1" s="1"/>
  <c r="BG10" i="1" s="1"/>
  <c r="AY10" i="1"/>
  <c r="BB10" i="1" s="1"/>
  <c r="BC10" i="1" s="1"/>
  <c r="BD10" i="1" s="1"/>
  <c r="AW29" i="1"/>
  <c r="AW28" i="1"/>
  <c r="AW12" i="1"/>
  <c r="AW11" i="1"/>
  <c r="H200" i="3"/>
  <c r="H199" i="3"/>
  <c r="H198" i="3"/>
  <c r="H197" i="3"/>
  <c r="H196" i="3"/>
  <c r="H195" i="3"/>
  <c r="H194" i="3"/>
  <c r="H193" i="3"/>
  <c r="H192" i="3"/>
  <c r="H191" i="3"/>
  <c r="H190" i="3"/>
  <c r="H189" i="3"/>
  <c r="H188" i="3"/>
  <c r="H187" i="3"/>
  <c r="H186" i="3"/>
  <c r="C173" i="3"/>
  <c r="C172" i="3"/>
  <c r="C171" i="3"/>
  <c r="C170" i="3"/>
  <c r="C169" i="3"/>
  <c r="C168" i="3"/>
  <c r="C167" i="3"/>
  <c r="C166" i="3"/>
  <c r="C165" i="3"/>
  <c r="C164" i="3"/>
  <c r="C163" i="3"/>
  <c r="C162" i="3"/>
  <c r="C161" i="3"/>
  <c r="C160" i="3"/>
  <c r="C159" i="3"/>
  <c r="H28" i="1"/>
  <c r="H12" i="1"/>
  <c r="H11" i="1"/>
  <c r="H10" i="1"/>
  <c r="H8" i="1"/>
  <c r="C155" i="3"/>
  <c r="C154" i="3"/>
  <c r="C153" i="3"/>
  <c r="C152" i="3"/>
  <c r="C151" i="3"/>
  <c r="C150" i="3"/>
  <c r="C149" i="3"/>
  <c r="C148" i="3"/>
  <c r="C147" i="3"/>
  <c r="BA29" i="1"/>
  <c r="BA28" i="1"/>
  <c r="BA12" i="1"/>
  <c r="BA11" i="1"/>
  <c r="AU29" i="1"/>
  <c r="AS29" i="1"/>
  <c r="AQ29" i="1"/>
  <c r="AO29" i="1"/>
  <c r="AM29" i="1"/>
  <c r="AK29" i="1"/>
  <c r="AU28" i="1"/>
  <c r="AS28" i="1"/>
  <c r="AQ28" i="1"/>
  <c r="AO28" i="1"/>
  <c r="AM28" i="1"/>
  <c r="AK28" i="1"/>
  <c r="I8" i="1"/>
  <c r="D78" i="3"/>
  <c r="C78" i="3"/>
  <c r="D77" i="3"/>
  <c r="C77" i="3"/>
  <c r="D76" i="3"/>
  <c r="C76" i="3"/>
  <c r="D75" i="3"/>
  <c r="C75" i="3"/>
  <c r="D74" i="3"/>
  <c r="C74" i="3"/>
  <c r="D73" i="3"/>
  <c r="C73" i="3"/>
  <c r="C58" i="3"/>
  <c r="C57" i="3"/>
  <c r="C56" i="3"/>
  <c r="C55" i="3"/>
  <c r="C54" i="3"/>
  <c r="C53" i="3"/>
  <c r="C52" i="3"/>
  <c r="C51" i="3"/>
  <c r="C50" i="3"/>
  <c r="C49" i="3"/>
  <c r="C48" i="3"/>
  <c r="C47" i="3"/>
  <c r="C46" i="3"/>
  <c r="C45" i="3"/>
  <c r="C44" i="3"/>
  <c r="C43" i="3"/>
  <c r="C42" i="3"/>
  <c r="C41" i="3"/>
  <c r="C40" i="3"/>
  <c r="C39" i="3"/>
  <c r="C38" i="3"/>
  <c r="C37" i="3"/>
  <c r="C36" i="3"/>
  <c r="C35" i="3"/>
  <c r="C34" i="3"/>
  <c r="AD28" i="1"/>
  <c r="AE28" i="1" s="1"/>
  <c r="J28" i="1"/>
  <c r="I28" i="1"/>
  <c r="AD12" i="1"/>
  <c r="AE12" i="1" s="1"/>
  <c r="J12" i="1"/>
  <c r="I12" i="1"/>
  <c r="AD11" i="1"/>
  <c r="AE11" i="1" s="1"/>
  <c r="J11" i="1"/>
  <c r="I11" i="1"/>
  <c r="AD10" i="1"/>
  <c r="AE10" i="1" s="1"/>
  <c r="J10" i="1"/>
  <c r="I10" i="1"/>
  <c r="AD8" i="1"/>
  <c r="AE8" i="1" s="1"/>
  <c r="J8" i="1"/>
  <c r="BH10" i="1" l="1"/>
  <c r="BI10" i="1" s="1"/>
  <c r="BJ10" i="1" s="1"/>
  <c r="BK10" i="1" s="1"/>
  <c r="AF28" i="1"/>
  <c r="AG28" i="1" s="1"/>
  <c r="AF8" i="1"/>
  <c r="AG8" i="1" s="1"/>
  <c r="AX12" i="1"/>
  <c r="AX29" i="1"/>
  <c r="AY29" i="1" s="1"/>
  <c r="AX11" i="1"/>
  <c r="AX28" i="1"/>
  <c r="AF12" i="1"/>
  <c r="AG12" i="1" s="1"/>
  <c r="AF11" i="1"/>
  <c r="AG11" i="1" s="1"/>
  <c r="AF10" i="1"/>
  <c r="AG10" i="1" s="1"/>
  <c r="BF8" i="1" l="1"/>
  <c r="BG8" i="1" s="1"/>
  <c r="BH8" i="1" s="1"/>
  <c r="BI8" i="1" s="1"/>
  <c r="BJ8" i="1" s="1"/>
  <c r="BK8" i="1" s="1"/>
  <c r="AY11" i="1"/>
  <c r="BB11" i="1" s="1"/>
  <c r="BC11" i="1" s="1"/>
  <c r="BD11" i="1" s="1"/>
  <c r="BF11" i="1"/>
  <c r="BG11" i="1" s="1"/>
  <c r="BH11" i="1" s="1"/>
  <c r="BI11" i="1" s="1"/>
  <c r="BJ11" i="1" s="1"/>
  <c r="BK11" i="1" s="1"/>
  <c r="AY28" i="1"/>
  <c r="BF28" i="1"/>
  <c r="BG28" i="1" s="1"/>
  <c r="BH28" i="1" s="1"/>
  <c r="BI28" i="1" s="1"/>
  <c r="BJ28" i="1" s="1"/>
  <c r="BK28" i="1" s="1"/>
  <c r="AY12" i="1"/>
  <c r="BB12" i="1" s="1"/>
  <c r="BC12" i="1" s="1"/>
  <c r="BD12" i="1" s="1"/>
  <c r="BF12" i="1"/>
  <c r="BG12" i="1" s="1"/>
  <c r="BH12" i="1" s="1"/>
  <c r="BI12" i="1" s="1"/>
  <c r="BJ12" i="1" s="1"/>
  <c r="BK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M5" authorId="0" shapeId="0" xr:uid="{00000000-0006-0000-0000-00000E000000}">
      <text>
        <r>
          <rPr>
            <sz val="11"/>
            <color theme="1"/>
            <rFont val="Arial"/>
            <family val="2"/>
          </rPr>
          <t>======
ID#AAAATqxuYH8
Usuario    (2021-12-30 12:43:22)
El plan de acción especifica: i) responsable, ii) fecha de implementación, y iii) fecha de seguimiento</t>
        </r>
      </text>
    </comment>
    <comment ref="E6" authorId="0" shapeId="0" xr:uid="{00000000-0006-0000-0000-000006000000}">
      <text>
        <r>
          <rPr>
            <sz val="11"/>
            <color theme="1"/>
            <rFont val="Arial"/>
            <family val="2"/>
          </rPr>
          <t>======
ID#AAAATqxuYIg
Usuario    (2021-12-30 12:43:22)
la descripción del riesgo debe contener todos los detalles que sean necesarios y que sea fácil de entender tanto para el líder del proceso como para personas ajenas al proceso
Riesgo de corrupción: posibilidad de que por accion u omisión, se use el poder para desviar la gestión de lo público hacia un beneficio privado.</t>
        </r>
      </text>
    </comment>
    <comment ref="F6" authorId="0" shapeId="0" xr:uid="{00000000-0006-0000-0000-000004000000}">
      <text>
        <r>
          <rPr>
            <sz val="11"/>
            <color theme="1"/>
            <rFont val="Arial"/>
            <family val="2"/>
          </rPr>
          <t>======
ID#AAAATqxuYIs
Usuario    (2021-12-30 12:43:22)
Permite agrupar los riesgos identificados</t>
        </r>
      </text>
    </comment>
    <comment ref="G6" authorId="0" shapeId="0" xr:uid="{00000000-0006-0000-0000-000008000000}">
      <text>
        <r>
          <rPr>
            <sz val="11"/>
            <color theme="1"/>
            <rFont val="Arial"/>
            <family val="2"/>
          </rPr>
          <t>======
ID#AAAATqxuYIY
Usuario    (2021-12-30 12:43:22)
La probabilidad de ocurrencia estará asociada a la exposición al riesgo del proceso o actividad que se esté analizando. 
De este modo, la probabilidad inherente será el número de veces que se pasa por el punto de riesgo en el periodo de 1 año.</t>
        </r>
      </text>
    </comment>
    <comment ref="AI6" authorId="0" shapeId="0" xr:uid="{00000000-0006-0000-0000-000013000000}">
      <text>
        <r>
          <rPr>
            <sz val="11"/>
            <color theme="1"/>
            <rFont val="Arial"/>
            <family val="2"/>
          </rPr>
          <t>======
ID#AAAATqxuYHo
Usuario    (2021-12-30 12:43:22)
Un control se define como la medida que permite reducir o mitigar el riesgo</t>
        </r>
      </text>
    </comment>
    <comment ref="BL6" authorId="0" shapeId="0" xr:uid="{00000000-0006-0000-0000-000002000000}">
      <text>
        <r>
          <rPr>
            <sz val="11"/>
            <color theme="1"/>
            <rFont val="Arial"/>
            <family val="2"/>
          </rPr>
          <t>======
ID#AAAATqxuYI0
Usuario    (2021-12-30 12:43:22)
Reducir - Mitigar: Después de realizar un análisis y considerar los niveles de riesgo se implementan acciones que mitiguen el nivel de riesgo. No necesariamente es un control adicional.
Reducir – Transferir: Después de realizar un análisis, se considera que la mejor estrategia es tercerizar el proceso o trasladar el riesgo a través de seguros o pólizas. La responsabilidad económica recae sobre un tercero, pero no se transfiere la responsabilidad sobre el tema reputacional. 
Aceptar: Después de realizar un análisis y considerar los niveles de riesgo se determina asumir el mismo conociendo los efectos de su posible materialización.
Evitar: Después de realizar un análisis y considerar que el nivel de riesgo es demasiado alta, se determina NO asumir la actividad que genera este riesgo.</t>
        </r>
      </text>
    </comment>
  </commentList>
  <extLst>
    <ext xmlns:r="http://schemas.openxmlformats.org/officeDocument/2006/relationships" uri="GoogleSheetsCustomDataVersion1">
      <go:sheetsCustomData xmlns:go="http://customooxmlschemas.google.com/" r:id="rId1" roundtripDataSignature="AMtx7mjFy0idCwZ9MKCwvxSZJFd/65Rueg=="/>
    </ext>
  </extLst>
</comments>
</file>

<file path=xl/sharedStrings.xml><?xml version="1.0" encoding="utf-8"?>
<sst xmlns="http://schemas.openxmlformats.org/spreadsheetml/2006/main" count="1112" uniqueCount="427">
  <si>
    <t>GESTIÓN INTEGRAL DE MEJORA CONTINUA</t>
  </si>
  <si>
    <t>Codigo: GMC-MR-03</t>
  </si>
  <si>
    <t>Responsable Linea de Defensa</t>
  </si>
  <si>
    <t>Identificación del Riesgo</t>
  </si>
  <si>
    <t>Valoración del Riesgo</t>
  </si>
  <si>
    <t>Nombre Dependencia</t>
  </si>
  <si>
    <t>Proceso</t>
  </si>
  <si>
    <t>Objetivo Proceso</t>
  </si>
  <si>
    <t>Ref</t>
  </si>
  <si>
    <t>Descripción del riesgo
ACCIÓN U OMISIÓN + USO DEL PODER + DESVIACIÓN DE LA GESTIÓN DE LO PÚBLICO + BENEFICIO PRIVADO.</t>
  </si>
  <si>
    <t>Clasificación del riesgo
(Seleccionar)</t>
  </si>
  <si>
    <t>Probabilidad inherente</t>
  </si>
  <si>
    <t>%</t>
  </si>
  <si>
    <t>Criterios para calificar el impacto (Marcar con "X" los crioterios que apliquen de acuerdo al riesgo)</t>
  </si>
  <si>
    <t xml:space="preserve">Impacto inherente
</t>
  </si>
  <si>
    <t>Zona de riesgo inherente</t>
  </si>
  <si>
    <t>Probabilidad Residual</t>
  </si>
  <si>
    <t>Zona de Riesgo Final</t>
  </si>
  <si>
    <t>Tratamiento</t>
  </si>
  <si>
    <t>Responsable</t>
  </si>
  <si>
    <t>Fecha de Implementación</t>
  </si>
  <si>
    <t>Fecha de Seguimiento</t>
  </si>
  <si>
    <t>¿Afecta al grupo de funcionarios del proceso?</t>
  </si>
  <si>
    <t>¿Afecta el cumplimiento de metas y objetivos de la dependencia?</t>
  </si>
  <si>
    <t>¿Afecta el cumplimiento de la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</si>
  <si>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</si>
  <si>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</si>
  <si>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</si>
  <si>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</si>
  <si>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¿Da lugar al detrimento de calidad de vida de la comunidad por la pérdida del bien, servicios o recursos públicos?</t>
  </si>
  <si>
    <t>¿Genera pérdida de información de la entidad?</t>
  </si>
  <si>
    <t>¿Genera intervención de los órganos de control de la Fiscalía u otro ente?</t>
  </si>
  <si>
    <t>¿Da lugar a procesos sancionatorios?</t>
  </si>
  <si>
    <t>¿Da lugar a procesos disciplinarios?</t>
  </si>
  <si>
    <t xml:space="preserve">¿Da lugar a procesos fiscales? </t>
  </si>
  <si>
    <t>¿Da lugar a procesos penales?</t>
  </si>
  <si>
    <t>¿Genera pérdida de credibilidad del sector?</t>
  </si>
  <si>
    <t>¿Ocasiona lesiones físicas o pérdida de vidas humanas?</t>
  </si>
  <si>
    <t>¿Afecta la imagen regional?</t>
  </si>
  <si>
    <t>¿Afecta la imagen nacional?</t>
  </si>
  <si>
    <t>¿Genera daño ambiental?</t>
  </si>
  <si>
    <t>Calificación</t>
  </si>
  <si>
    <t>Documentación</t>
  </si>
  <si>
    <t>Frecuencia</t>
  </si>
  <si>
    <t>Evidencia</t>
  </si>
  <si>
    <t>Subdirección de Artes</t>
  </si>
  <si>
    <t>Gestión de circulación de las practicas artísticas</t>
  </si>
  <si>
    <t>Potenciar el papel de las prácticas artísticas en la transformación de la ciudad y el ejercicio de la libertad creativa de los ciudadanos, a través de la puesta en escena de los procesos artísticos, para lograr su apreciación, significación, resignificación y apropiación.</t>
  </si>
  <si>
    <t>Ejecución y administración de procesos</t>
  </si>
  <si>
    <t>x</t>
  </si>
  <si>
    <t>X</t>
  </si>
  <si>
    <t>Preventivo</t>
  </si>
  <si>
    <t>Manual</t>
  </si>
  <si>
    <t>Documentado</t>
  </si>
  <si>
    <t>Continua</t>
  </si>
  <si>
    <t>Con registro</t>
  </si>
  <si>
    <t>Reducir - Mitigar</t>
  </si>
  <si>
    <t xml:space="preserve">Posibilidad de recibir dadivas con el fin de favorecer en la asignación de espacios públicos para el aprovechamiento económico de artistas - PAES </t>
  </si>
  <si>
    <t>Fraude externo</t>
  </si>
  <si>
    <t>Detectivo</t>
  </si>
  <si>
    <t>Gestion de fomento a las practicas artisiticas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</si>
  <si>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</si>
  <si>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Posibilidad de recibir dadivas con el fin de direccionar el cálculo para generar menor valor de acuerdo con la conveniencia del solicitante con fundamento en las exenciones y excepciones, enmarcadas en el Permiso Unificado de Filmaciones Audiovisuales - PUFA</t>
  </si>
  <si>
    <t>Sin documentar</t>
  </si>
  <si>
    <t>Subdirección de Formación Artística</t>
  </si>
  <si>
    <t>Gestión de formación en las prácticas artísticas</t>
  </si>
  <si>
    <t>Contribuir a la generación de capacidades de los ciudadanos a través del desarrollo de actividades de apropiación y transmisión de los saberes en torno alas prácticas artísticas, bajo enfoques multidisciplinares e interdisciplinares con criterios de accesibilidad, articulación intersectorial y territorial.</t>
  </si>
  <si>
    <t>Posibilidad de fallas en el proceso de selección de los contratistas de acuerdo con el perfil exigido del programa Nidos</t>
  </si>
  <si>
    <t>Posibilidad de cobro de comisiones a los artistas para favorecer su programación en las actividades de Culturas en Común</t>
  </si>
  <si>
    <t>Fraude interno</t>
  </si>
  <si>
    <t>Aleatoria</t>
  </si>
  <si>
    <t>Subdirección de Equipamientos Culturales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</si>
  <si>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</si>
  <si>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</si>
  <si>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Control 1: Los apoyos a la supervisión realizarán la verificación de los pagos efectivos de Seguridad Social de un mínimo de 15% del total de contratos de prestación de servicios</t>
  </si>
  <si>
    <t>Posibilidad de lucro indebido por manejo irregular del trámite de cortesías, para beneficio de terceros.</t>
  </si>
  <si>
    <t>Control 1: Establecer un protocolo de cortesías que determine los lineamientos y responsabilidad en la entrega de las mismas.</t>
  </si>
  <si>
    <t>Oficina Asesora Jurídica</t>
  </si>
  <si>
    <t>Gestión Jurídica</t>
  </si>
  <si>
    <t xml:space="preserve">Orientar todas las actuaciones de la entidad en el cumplimiento del marco normativo y los principios que rigen la función pública, al igual que apoyar el desarrollo de los procesos contractuales requeridos para la adquisición de los bienes y/o servicios necesarios para
su operación. </t>
  </si>
  <si>
    <t xml:space="preserve">Posibilidad de favorecimiento a intereses privados, particulares o terceros en la gestión judicial y extrajudicial adelantada por la Entidad </t>
  </si>
  <si>
    <t>Control 1: Realizar procesos de revisión aleatoria y a cargo de diferentes miembros del equipo por medio del SIPROJ</t>
  </si>
  <si>
    <t>Control 2: Hacer seguimiento al cumplimiento por parte del supervisor</t>
  </si>
  <si>
    <t>Correctivo</t>
  </si>
  <si>
    <t>Posibilidad de favorecimiento a intereses privados o particulares en la gestión precontractual, contractual y poscontractual.</t>
  </si>
  <si>
    <t>Control 1: Revisar documentos precontractuales, en aras de determinar que no existan requerimientos que puedan direccionar el proceso de selección.</t>
  </si>
  <si>
    <t>Control 2: Corroborar el cargue de toda la documentación que corresponda al ejercicio de la supervisión en la plataforma transaccional.</t>
  </si>
  <si>
    <t>Control 3: Realizar control de legalidad en busca de evidenciar inhabilidades sobrevinientes, de manera previa a la suscripción del contrato</t>
  </si>
  <si>
    <t xml:space="preserve"> Posibilidad de favorecimiento a intereses privados o particulares en la expedición de Actos administrativos</t>
  </si>
  <si>
    <t>Control 1: Revisión de la expedición de los actos administrativos de la entidad por parte del responsable del proceso de Gestión Jurídica</t>
  </si>
  <si>
    <t>Control 2: Control de la numeración de los actos administrativos</t>
  </si>
  <si>
    <t>Subdirección Administrativa y Financiera</t>
  </si>
  <si>
    <t>Gestión Documental</t>
  </si>
  <si>
    <t>Garantizar la administración y conservación del acervo documental del Idartes para su acceso y consulta con el propósito de satisfacer las necesidades y expectativas de los usuarios internos y externos, que sirva como apoyo a la investigación, formación, creación, circulación y apropiación de las practicas artísticas y a la gestión administrativa de la entidad.</t>
  </si>
  <si>
    <t>Posibilidad de sustracción, falsificación, duplicidad y eliminación documental, por parte de funcionarios o contratistas de la entidad, adulterando los atributos propios de la información ( autenticidad, integridad, inalterabilidad, fiabilidad, disponibilidad, preservación y conservación) de la información para beneficio propio o de terceros.</t>
  </si>
  <si>
    <t>Gestión del servicio a la ciudadanía.</t>
  </si>
  <si>
    <t>Garantizar a los usuarios y demás partes interesada el acceso oportuno, eficaz y eficiente a información, trámites y servicios que ofrece el Idartes, a través  de los canales de atención  a la ciudadanía, asegurado que se brinde en los términos previstos por la normativa vigente, bajo los principios de oportunidad, calidad y calidez.</t>
  </si>
  <si>
    <t>Relaciones laborales</t>
  </si>
  <si>
    <t>Propender por el establecimiento de relaciones laborales y contractuales amónicas colaborativas y constructivas en el equipo de trabajo que refuercen su compromiso, identidad y convicción frente a la labor desarrollada en la entidad.</t>
  </si>
  <si>
    <t>Posibilidad de recibir o solicitar cualquier dadiva o beneficio a nombre propio o de terceros con el fin de afectar el resultado de una acción disciplinaria en particular.</t>
  </si>
  <si>
    <t>Control 1: El profesional designado realizará revisión periódica de los expedientes disciplinarios en cuanto a fondo y forma; así como revisión de la toma de decisión en la que participan varios servidores de diferentes niveles de empleo.</t>
  </si>
  <si>
    <t>Gestión de Bienes, Servicios y Planta Física.</t>
  </si>
  <si>
    <t>Administrar, custodiar, mantener, adecuar y suministrar los bienes, planta física e infraestructura, servicios y recursos físicos que requiere la entidad de manera oportuna para adecuar su adecuado funcionamiento.</t>
  </si>
  <si>
    <t>Área de Control Interno</t>
  </si>
  <si>
    <t xml:space="preserve">Medir la efectividad del Sistema de Control Interno, la eficiencia, eficacia y efectividad de los procesos, el nivel de ejecución de los planes, programas y proyectos, los resultados de la gestión y realizar actividades tendientes a reducir las faltas disciplinarias, a través de la función preventiva y/o conectiva, generando recomendaciones en pro
del mejoramiento y fortalecimiento de la institucionalidad. 
</t>
  </si>
  <si>
    <t>Posibilidad de recibir o solicitar cualquier dádiva o beneficio a nombre propio o de terceros para modificar observaciones de informes de auditoría, con el fin de ocultar o eliminar incumplimientos procedimentales o legales por parte del auditado.</t>
  </si>
  <si>
    <t>Alto</t>
  </si>
  <si>
    <t>Control 1: El procedimiento de auditorías de gestión establece que las auditorías son asignadas a profesionales del Área de Control Interno y la revisión del informe preliminar y final se realiza por parte del Asesor de control interno, por lo que la aprobación del informe cuenta con la verificación de mínimo dos personas del Área de Control Interno</t>
  </si>
  <si>
    <t>Control 2: El informe preliminar elaborado por el profesional asignado por el Asesor de Control Interno, solamente es conocido por la parte auditada hasta que éste es enviado formalmente por el sistema ORFEO, y la respuesta al informe debe enviarse por escrito mediante el sistema ORFEO, lo que implica que se deja trazabilidad de la versión preliminar y final del informe a traves de respuestas a cada una de las observacines de manera formal y oficial.</t>
  </si>
  <si>
    <t>Procesos, procedimientos o actividades susceptibles de riesgos de corrupción</t>
  </si>
  <si>
    <t>ÁREAS FACTORES DE RIESGO</t>
  </si>
  <si>
    <t>CLASIFICACIÓN DE RIESGOS</t>
  </si>
  <si>
    <t>DETERMINAR LA PROBABILIDAD</t>
  </si>
  <si>
    <t>DETERMINAR EL IMPACTO</t>
  </si>
  <si>
    <t>(Criterios para calificar el impacto en riesgos de corrupción)</t>
  </si>
  <si>
    <t>NIVEL DE SEVERIDAD</t>
  </si>
  <si>
    <t>Procesos, procedimientos o actividades</t>
  </si>
  <si>
    <t>Posibles riesgos de corrupción</t>
  </si>
  <si>
    <t>FACTOR</t>
  </si>
  <si>
    <t>DEFINICIÓN</t>
  </si>
  <si>
    <t>DESCRIPCIÓN</t>
  </si>
  <si>
    <t>Clasificación</t>
  </si>
  <si>
    <t>Factor de riesgo</t>
  </si>
  <si>
    <t>Descripción</t>
  </si>
  <si>
    <t>Matriz de calor para riesgos de corrupción</t>
  </si>
  <si>
    <t xml:space="preserve">Direccionamiento estratégico </t>
  </si>
  <si>
    <t xml:space="preserve">● Concentración de autoridad o exceso de poder. Extralimitación de funciones. </t>
  </si>
  <si>
    <t>Procesos</t>
  </si>
  <si>
    <t xml:space="preserve">Eventos relacionados con errores en las actividades que deben realizar los servidores de la organización. </t>
  </si>
  <si>
    <t>Falla de procedimientos</t>
  </si>
  <si>
    <t xml:space="preserve">Ejecución y administración de procesos </t>
  </si>
  <si>
    <t xml:space="preserve">Pérdidas derivadas de errores en la ejecución y administración de procesos </t>
  </si>
  <si>
    <t xml:space="preserve">(alta dirección) </t>
  </si>
  <si>
    <t xml:space="preserve">● Ausencia de canales de comunicación. 
● Amiguismo y clientelismo </t>
  </si>
  <si>
    <t xml:space="preserve">Errores de grabación, autorización </t>
  </si>
  <si>
    <t xml:space="preserve">Fraude externo </t>
  </si>
  <si>
    <t>Evento externo</t>
  </si>
  <si>
    <t xml:space="preserve">Pérdida derivada de actos de fraude por personas ajenas a la organización (no participa personal de la entidad). </t>
  </si>
  <si>
    <t xml:space="preserve">Financiero (está relacionado con áreas de planeación y presupuesto) </t>
  </si>
  <si>
    <t xml:space="preserve">● Inclusión de gastos no autorizados. </t>
  </si>
  <si>
    <t xml:space="preserve">Errores en cálculos para pagos internos y externos </t>
  </si>
  <si>
    <t xml:space="preserve">Fraude interno </t>
  </si>
  <si>
    <t>Talento Humano</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</si>
  <si>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</si>
  <si>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 Inversiones de dineros públicos en entidades de dudosa solidez financiera a cambio de beneficios indebidos para servidores públicos encargados de su administración. </t>
  </si>
  <si>
    <t xml:space="preserve">Falta de capacitación, temas relacionados con el personal </t>
  </si>
  <si>
    <t xml:space="preserve">Fallas tecnológicas </t>
  </si>
  <si>
    <t>Tecnología</t>
  </si>
  <si>
    <r>
      <rPr>
        <sz val="12"/>
        <color rgb="FF000000"/>
        <rFont val="Arial Narrow"/>
        <family val="2"/>
      </rP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</si>
  <si>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 Inexistencia de registros auxiliares que permitan identificar y controlar los rubros de inversión. </t>
  </si>
  <si>
    <t xml:space="preserve">Incluye seguridad y salud en el trabajo. Se analiza posible dolo e intención frente a la corrupción </t>
  </si>
  <si>
    <t xml:space="preserve">Hurto activos </t>
  </si>
  <si>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</si>
  <si>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</si>
  <si>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</si>
  <si>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Implementación</t>
  </si>
  <si>
    <t xml:space="preserve">● Inexistencia de archivos contables. </t>
  </si>
  <si>
    <t xml:space="preserve">Posibles comportamientos no éticos de los empleados </t>
  </si>
  <si>
    <t xml:space="preserve">Usuarios, productos y prácticas </t>
  </si>
  <si>
    <t xml:space="preserve">Fallas negligentes o involuntarias de las obligaciones frente a los usuarios y que impiden satisfacer una obligación profesional frente a éstos. </t>
  </si>
  <si>
    <t xml:space="preserve">● Afectar rubros que no corresponden con el objeto del gasto en beneficio propio o a cambio de una retribución económica. </t>
  </si>
  <si>
    <t xml:space="preserve">Fraude interno (corrupción, soborno) </t>
  </si>
  <si>
    <t xml:space="preserve">Daños a activos fijos/ eventos externos </t>
  </si>
  <si>
    <t>Infraestructura</t>
  </si>
  <si>
    <t xml:space="preserve">Pérdida por daños o extravíos de los activos fijos por desastres naturales u otros riesgos/eventos externos como atentados, vandalismo, orden público. </t>
  </si>
  <si>
    <t xml:space="preserve">De contratación (como proceso o bien los procedimientos ligados a este) </t>
  </si>
  <si>
    <t xml:space="preserve">● Estudios previos o de factibilidad deficientes. </t>
  </si>
  <si>
    <t xml:space="preserve">Tecnología </t>
  </si>
  <si>
    <t xml:space="preserve">Eventos relacionados con la infraestructura tecnológica de la entidad. </t>
  </si>
  <si>
    <t xml:space="preserve">Daño de equipos </t>
  </si>
  <si>
    <t xml:space="preserve">● Estudios previos o de factibilidad manipulados por personal interesado en el futuro proceso de contratación. (Estableciendo necesidades inexistentes o aspectos que benefician a una firma en particular). </t>
  </si>
  <si>
    <t xml:space="preserve">Caída de aplicaciones </t>
  </si>
  <si>
    <t xml:space="preserve">● Pliegos de condiciones hechos a la medida de una firma en particular. </t>
  </si>
  <si>
    <t xml:space="preserve">Caída de redes </t>
  </si>
  <si>
    <t xml:space="preserve">● Disposiciones establecidas en los pliegos de condiciones que permiten a los participantes direccionar los procesos hacia un grupo en particular. (Ej.: media geométrica). </t>
  </si>
  <si>
    <t xml:space="preserve">Errores en programas </t>
  </si>
  <si>
    <t xml:space="preserve">● Visitas obligatorias establecidas en el pliego de condiciones que restringen la participación. </t>
  </si>
  <si>
    <t xml:space="preserve">Infraestructura </t>
  </si>
  <si>
    <t xml:space="preserve">Eventos relacionados con la infraestructura física de la entidad </t>
  </si>
  <si>
    <t xml:space="preserve">Derrumbes </t>
  </si>
  <si>
    <t xml:space="preserve">● Adendas que cambian condiciones generales del proceso para favorecer a grupos determinados. </t>
  </si>
  <si>
    <t xml:space="preserve">Incendios </t>
  </si>
  <si>
    <t xml:space="preserve">● Urgencia manifiesta inexistente. </t>
  </si>
  <si>
    <t xml:space="preserve">Inundaciones </t>
  </si>
  <si>
    <t xml:space="preserve">● Concentrar las labores de supervisión en poco personal. </t>
  </si>
  <si>
    <t xml:space="preserve">Daños a activos fijos </t>
  </si>
  <si>
    <t xml:space="preserve">● Contratar con compañías de papel que no cuentan con experiencia. </t>
  </si>
  <si>
    <t xml:space="preserve">Evento externo </t>
  </si>
  <si>
    <t xml:space="preserve">Situaciones externas que afectan la entidad. </t>
  </si>
  <si>
    <t xml:space="preserve">Suplantación de identidad </t>
  </si>
  <si>
    <t xml:space="preserve">De información y documentación </t>
  </si>
  <si>
    <t xml:space="preserve">● Ausencia o debilidad de medidas y/o políticas de conflictos de interés. </t>
  </si>
  <si>
    <t xml:space="preserve">Asalto a la oficina </t>
  </si>
  <si>
    <t xml:space="preserve">● Concentración de información de determinadas actividades o procesos en una persona. </t>
  </si>
  <si>
    <t xml:space="preserve">Atentados, vandalismo, orden público </t>
  </si>
  <si>
    <t xml:space="preserve">● Ausencia de sistemas de información que pueden facilitar el acceso a información y su posible manipulación o adulteración. </t>
  </si>
  <si>
    <t xml:space="preserve">● Ocultar la información considerada pública para los usuarios. </t>
  </si>
  <si>
    <t xml:space="preserve">● Ausencia o debilidad de canales de comunicación </t>
  </si>
  <si>
    <t xml:space="preserve">De Investigación y Sanción </t>
  </si>
  <si>
    <t xml:space="preserve">● Inexistencia de canales de denuncia interna o externa. </t>
  </si>
  <si>
    <t xml:space="preserve">● Dilatar el proceso para lograr el vencimiento de términos o la prescripción de este. </t>
  </si>
  <si>
    <t xml:space="preserve">● Desconocimiento de la ley mediante interpretaciones subjetivas de las normas vigentes para evitar o postergar su aplicación. </t>
  </si>
  <si>
    <t xml:space="preserve">● Exceder las facultades legales en los fallos. </t>
  </si>
  <si>
    <t xml:space="preserve">De trámites y/o servicios internos y externos </t>
  </si>
  <si>
    <t xml:space="preserve">● Cobros asociados al trámite. </t>
  </si>
  <si>
    <t xml:space="preserve">● Influencia de tramitadores. </t>
  </si>
  <si>
    <t xml:space="preserve">● Tráfico de influencias: (amiguismo, persona influyente). </t>
  </si>
  <si>
    <t xml:space="preserve">De reconocimiento de un derecho (expedición de licencias y/o permisos) </t>
  </si>
  <si>
    <t xml:space="preserve">● Falta de procedimientos claros para el trámite </t>
  </si>
  <si>
    <t xml:space="preserve">● Imposibilitar el otorgamiento de una licencia o permiso. </t>
  </si>
  <si>
    <t>Clasificación de riesgos</t>
  </si>
  <si>
    <t>Fallas tecnológicas</t>
  </si>
  <si>
    <t>Usuarios, productos y prácticas</t>
  </si>
  <si>
    <t>Daños a activos fijos/ eventos externos</t>
  </si>
  <si>
    <t>Frecuencia de la Actividad</t>
  </si>
  <si>
    <t>Probabilidad</t>
  </si>
  <si>
    <t>Muy Baja</t>
  </si>
  <si>
    <t>Baja</t>
  </si>
  <si>
    <t>Media</t>
  </si>
  <si>
    <t>A l t a</t>
  </si>
  <si>
    <t>Muy Alta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</si>
  <si>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</si>
  <si>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</si>
  <si>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</si>
  <si>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</si>
  <si>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</si>
  <si>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</si>
  <si>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</si>
  <si>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</si>
  <si>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</si>
  <si>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</si>
  <si>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</si>
  <si>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Bajo</t>
  </si>
  <si>
    <t>Extremo</t>
  </si>
  <si>
    <t>Tipo de control</t>
  </si>
  <si>
    <t>Automático</t>
  </si>
  <si>
    <t>Sin registro</t>
  </si>
  <si>
    <t>Control</t>
  </si>
  <si>
    <t>Reducir - Transferir</t>
  </si>
  <si>
    <t>Aceptar</t>
  </si>
  <si>
    <t>Evitar</t>
  </si>
  <si>
    <t>Monitoreo y revisión - Esquema de líneas de defensa</t>
  </si>
  <si>
    <t>Seguimiento</t>
  </si>
  <si>
    <t>Estado</t>
  </si>
  <si>
    <t>Rara vez</t>
  </si>
  <si>
    <t>Improbable</t>
  </si>
  <si>
    <t>Posible</t>
  </si>
  <si>
    <t>Probable</t>
  </si>
  <si>
    <t>Casi seguro</t>
  </si>
  <si>
    <t>No se ha presentado en los ultimos 5 años.</t>
  </si>
  <si>
    <t>Al menos 1 vez en los últimos 5 años</t>
  </si>
  <si>
    <t>Al menos 1 vez en los últimos 2 años</t>
  </si>
  <si>
    <t>Al menos 1 vez en los último año</t>
  </si>
  <si>
    <t>Más de una vez al año</t>
  </si>
  <si>
    <t>El evento puede ocurrir solo en circunstancias excepcionales (poco comunes o anormales)</t>
  </si>
  <si>
    <t>El evento puede ocurrir en algún momento</t>
  </si>
  <si>
    <t>El evento podrá ocurrir en algún momento</t>
  </si>
  <si>
    <t>Es viable que el evento ocurra en la mayoría de las circunstancias</t>
  </si>
  <si>
    <t>Se espera que el evento ocurra en la mayoría de las circunstancias</t>
  </si>
  <si>
    <t>Asignación del Responsable</t>
  </si>
  <si>
    <t>Segregación y autoridad del responsable</t>
  </si>
  <si>
    <t>Periodicidad</t>
  </si>
  <si>
    <t>Propósito</t>
  </si>
  <si>
    <t>Cómo se realiza
la actividad de
control</t>
  </si>
  <si>
    <t>Qué pasa con las
observaciones o
desviaciones</t>
  </si>
  <si>
    <t>Evidencia de la
ejecución del
contro</t>
  </si>
  <si>
    <t>Asignado</t>
  </si>
  <si>
    <t>No Asignado</t>
  </si>
  <si>
    <t>Adecuado</t>
  </si>
  <si>
    <t>Inadecuado</t>
  </si>
  <si>
    <t>Oportuna</t>
  </si>
  <si>
    <t>Inoportuna</t>
  </si>
  <si>
    <t>Prevenir</t>
  </si>
  <si>
    <t>Detectar</t>
  </si>
  <si>
    <t>No es un control</t>
  </si>
  <si>
    <t>Confiable</t>
  </si>
  <si>
    <t>No confiable</t>
  </si>
  <si>
    <t>Se investigan y resuelven oportunamente</t>
  </si>
  <si>
    <t>No se investigan y resuelven oportunamente</t>
  </si>
  <si>
    <t>Completa</t>
  </si>
  <si>
    <t>Incompleta</t>
  </si>
  <si>
    <t>No existe</t>
  </si>
  <si>
    <t>CRITERIO DE EVALUACIÓN</t>
  </si>
  <si>
    <t>OPCIÓN DE RESPUESTA AL CRITERIO DE EVALUACIÓN</t>
  </si>
  <si>
    <t>PESO EN LA EVALUACIÓN DEL DISEÑO DE CONGTROL</t>
  </si>
  <si>
    <t xml:space="preserve">Evidencia de la ejecución del contro </t>
  </si>
  <si>
    <t>Calificación Diseño Control</t>
  </si>
  <si>
    <t>RESULTADO - PESO DE LA EJECUCIÓN DEL CONTROL -</t>
  </si>
  <si>
    <t>El control se ejecuta algunas veces por parte del responsable.</t>
  </si>
  <si>
    <t>El control no se ejecuta por parte del responsable.</t>
  </si>
  <si>
    <t>El control se ejecuta de manera consistente por parte del responsable.</t>
  </si>
  <si>
    <t>Fuerte</t>
  </si>
  <si>
    <t>Débil</t>
  </si>
  <si>
    <t>Calificación de la ejecución.</t>
  </si>
  <si>
    <t xml:space="preserve">No </t>
  </si>
  <si>
    <t>Sí</t>
  </si>
  <si>
    <t>Debe establecer acciones para fortalecer el control Sí/No</t>
  </si>
  <si>
    <t>Frecuencia
(Seleccionar en columna G)</t>
  </si>
  <si>
    <t>Solidez Individual del Control</t>
  </si>
  <si>
    <t>Solidez conjunto de controles</t>
  </si>
  <si>
    <t>Analisis ejecución control</t>
  </si>
  <si>
    <t>Nivel de severidad final</t>
  </si>
  <si>
    <t>Análisis y evaluación de los controles para la mitigación de los riesgos de corrupción.</t>
  </si>
  <si>
    <r>
      <t xml:space="preserve">Causa o Falla
</t>
    </r>
    <r>
      <rPr>
        <sz val="11"/>
        <color theme="1"/>
        <rFont val="Arial Narrow"/>
        <family val="2"/>
      </rPr>
      <t>(Se identifican las causas
o fallas que pueden dar
origen a la materialización
del riesgo)</t>
    </r>
  </si>
  <si>
    <r>
      <t xml:space="preserve">Descripción del Control
</t>
    </r>
    <r>
      <rPr>
        <sz val="12"/>
        <color theme="1"/>
        <rFont val="Arial Narrow"/>
        <family val="2"/>
      </rPr>
      <t>(Para cada causa se
identifica el control o
controles)</t>
    </r>
  </si>
  <si>
    <t>Analisis y evaluación del diseño del control (Selección lista desplegable)</t>
  </si>
  <si>
    <t>Resultado ejecución del control (Selección lista)</t>
  </si>
  <si>
    <t>Acciones para fortalecer el control (Diligenciar si la columna BD es "Sí"</t>
  </si>
  <si>
    <t>Fundamentos para el tratamiento del riesgo.</t>
  </si>
  <si>
    <t>Afectación menor a 30 SMLMV</t>
  </si>
  <si>
    <t>Entre 30 y 150 SMLMV</t>
  </si>
  <si>
    <t>Entre 150 y 300 SMLMV</t>
  </si>
  <si>
    <t>Entre 300 y 1500 SMLMV</t>
  </si>
  <si>
    <t>Mayor a 1500 SMLMV</t>
  </si>
  <si>
    <t>Primeral Linea de Defensa
Autocontrol</t>
  </si>
  <si>
    <t>Segunda Linea de Defensa
Autoevaluación</t>
  </si>
  <si>
    <t>Versión: 03</t>
  </si>
  <si>
    <t>Acción a implementar</t>
  </si>
  <si>
    <t>Plan de acción (Tratamiento)</t>
  </si>
  <si>
    <t xml:space="preserve">El riesgo se materializo (Si/No)
Si: Acciones tomadas
El riesgo se mantiene, se modifica o elimina..
Evidencia de la ejecución de los controles.
</t>
  </si>
  <si>
    <t>Debilidad en la asignación de espacios públicos para el aprovechamiento ecónomico</t>
  </si>
  <si>
    <t>Control 1: Verificación en campo de la asignación de espacios, mediante planillas, que contienen registro fotográfico y uso apropiado del espacio.</t>
  </si>
  <si>
    <t>Control 2: Rotación en la asignación para el aprovechamiento de espacios publicos.</t>
  </si>
  <si>
    <t>FuerteFuerte</t>
  </si>
  <si>
    <t>No</t>
  </si>
  <si>
    <t>DébilFuerte</t>
  </si>
  <si>
    <t xml:space="preserve">Además de los controles establecidos en documentos que evidencian la trazabilidad del cumplimiento sobre los permisos emitidos, se hace necesario reforzar las acciones pedagógicas al interior del equipo mediante una capacitación periódica. </t>
  </si>
  <si>
    <t>Sub Artes</t>
  </si>
  <si>
    <t>Activo</t>
  </si>
  <si>
    <t>Hacer un analiis del contrl y de las variables para fortalecer el respectivo diseño.</t>
  </si>
  <si>
    <t>Ausencia de verificación y confirmación de los criterios y variables aplicados a las solicitudes y el recálculo de los valores para generar el valor a pagar por parte del solicitante.</t>
  </si>
  <si>
    <t>Control 1: Matriz formulada para hacer la verificación del recálculo del valor a pagar según los criterios de la solcitud y sus aprobaciones por parte de las entidades. Se aplica de manera aleatoria mínimo al 20% de las solicitudes mensuales, por parte del profesional designado por la Gerencia de Artes Audiovisuales.</t>
  </si>
  <si>
    <t>Ampliar el porcentaje de la muestra a revisar mensualmente para detectar desviaciones y falencias de capacitación en la aplicación de variable sy criterios en el recálculo de valores.</t>
  </si>
  <si>
    <t>Plan de Acción: Asignación de roles de verificación en el sistmea de información, de acuerdo con las solicitudes y requerimientos hechos a la plataforma SUMA+ (Módulo de Filmaciones), con la finalidad de obtener alertas de los cambios que generan las solicitudes y los recálculos para intrucciones de pago.</t>
  </si>
  <si>
    <t>Ingeniero de soporte de la CFB, profesionales de la CFB y Gerente de Artes Audiovisuales</t>
  </si>
  <si>
    <t>El riesgo NO se materializó para el seguimiento del primer cuatrimestre
El riesgo se mantiene y se realiza revisión y ajuste al establecimiento de controles, evidenciando que en el primer cuatrimestre no se han encontrado inconsistencias en los recáculos.
Evidencia de la ejecución de los controles se encuentra en la carpeta de Drive creada para la Subdirección de las Artes, enlace: https://drive.google.com/drive/folders/1RyOCrYJoK5gApRNM_oVqQ822iy5ngvNo</t>
  </si>
  <si>
    <t>Causa directa: Lineamientos para la contratación por prestación de servicios, con limitadas herramientas de consolidación y definición especifica de los roles del programa Nidos para la gestión contractual. 
Causa indirtecta: Oferta limitada de talento humano con perfiles para el trabajo con niños de primera infancia, desde las direferentes disciplinas del arte.</t>
  </si>
  <si>
    <t>Control 1: Establecer la matriz de los roles y perfiles con las especificaciones exigidas por el programa Nidos para la contratación, de acuerdo con las necesidades contractuales de la entidad.</t>
  </si>
  <si>
    <t>Favorecimiento de los artistas en la subcontratación por parte de las ESAL generados en los convenios de asociación</t>
  </si>
  <si>
    <t>Control 1: Establecer un seguimiento aleatoreo a los artistas del programa por medio de encuesta</t>
  </si>
  <si>
    <t>- Generar una divulgación en los diferentes medios de comunicación del programa, sobre las convocatorias para hacer parte del equipo de Nidos y asi ampliar el banco de hojas de vida.
El siguiente es el link que se creo para que las personas interesadas apliquen, envien su CV y trabajen con Nidos 
👉🏽 https://bit.ly/MiHdVEnNidos</t>
  </si>
  <si>
    <t>Responsable Administrativa Nidos
Responsable General del Programa Nidos</t>
  </si>
  <si>
    <t xml:space="preserve">El riesgo se materializo (No)
El riesgo se modifica.
Evidencia de la ejecución de los controles: Para 2021-2022 se creo una matriz del programa Nidos con: roles, perfiles, objeto contractual, obligaciones especificas y productos a entregar. Con esta herramienta se mitiga el riesgo identificado. https://docs.google.com/spreadsheets/d/1URuuMiYzVG4zMXdjSJr6qIKuCoU_yoEd7bw5vrlQuho/edit#gid=562091082. Asi mismo se ha realizado divulgación en redes sociales, y de habilito el siguiente link de SIF para que las personas interesadas puedan aplicar para trabajar con Nidos 
👉🏽 https://bit.ly/MiHdVEnNidos
</t>
  </si>
  <si>
    <t>Realizar un control y seguimiento a la nueva contratación de artistas por parte del asociado, mediante la implementación de encuesta aleatoria para la identificación del posible riesgo de corrupción</t>
  </si>
  <si>
    <t>Responsable
Equipo administrativo Culturas en Común</t>
  </si>
  <si>
    <t xml:space="preserve">El riesgo se materializo NO
El riesgo se MODIFICA
Evidencia de la ejecución de los controles. Para la vigencia 2021 se realizó la implementación de una encuesta a los artistas y gestores vinculados al programa con el fin de identificar posibles fraudes e inconsistencias en la contratación de los artistas vinculados a la parrilla de programación 
https://docs.google.com/document/d/1-hlWSpQyv2i3DC_Hsv2BM2pPMEljBPAB/edit
https://docs.google.com/spreadsheets/d/1ld4Oe7Qp2VImKpuvqlS10txWKhw4rXNAc0RdpiL6gdg/edit#gid=2137978150 </t>
  </si>
  <si>
    <t>Debilidad en la implementación del procedimiento de consulta y préstamos de documentos de archivo o fallas en el diligenciamiento del formato de consulta y préstamo de documentos y expedientes</t>
  </si>
  <si>
    <r>
      <rPr>
        <b/>
        <sz val="12"/>
        <color theme="1"/>
        <rFont val="Arial Narrow"/>
        <family val="2"/>
      </rPr>
      <t>Control 1</t>
    </r>
    <r>
      <rPr>
        <sz val="12"/>
        <color theme="1"/>
        <rFont val="Arial Narrow"/>
        <family val="2"/>
      </rPr>
      <t>: Los técnicos de archivo diligencian el formato de consulta y  préstamo de documentos y expedientes para el adecuado control de la información, de acuerdo con el procedimiento de consulta y préstamos de documentos de archivo.</t>
    </r>
  </si>
  <si>
    <t>Seguimiento en el registro del plan de trabajo de Gestión Documental</t>
  </si>
  <si>
    <t>SAF- Gestión Documental</t>
  </si>
  <si>
    <t>Debilidad en cuanto a la implementación de las estrategias definidas dentro del Sistema Integrado de Conservación - SIC</t>
  </si>
  <si>
    <r>
      <rPr>
        <b/>
        <sz val="12"/>
        <color theme="1"/>
        <rFont val="Arial Narrow"/>
        <family val="2"/>
      </rPr>
      <t>Control 2</t>
    </r>
    <r>
      <rPr>
        <sz val="12"/>
        <color theme="1"/>
        <rFont val="Arial Narrow"/>
        <family val="2"/>
      </rPr>
      <t>: El profesional conservador de bienes garantiza la conservación en el archivo de gestión centralizado y central, de acuerdo con la implementación de las estrategias definidas en el Sistema Integrado de Conservación -SIC</t>
    </r>
  </si>
  <si>
    <t>La no aplicación del Procedimiento al trámite de las peticiones y/o protocolos de atención por parte de los integrantes del área.</t>
  </si>
  <si>
    <r>
      <rPr>
        <b/>
        <sz val="12"/>
        <color theme="1"/>
        <rFont val="Arial Narrow"/>
        <family val="2"/>
      </rPr>
      <t>Control 1</t>
    </r>
    <r>
      <rPr>
        <sz val="12"/>
        <color theme="1"/>
        <rFont val="Arial Narrow"/>
        <family val="2"/>
      </rPr>
      <t>: El Contratista Profesional hará el seguimiento diario a través del sistema para la gestión de peticiones ciudadanas Bogotá te escucha</t>
    </r>
  </si>
  <si>
    <t>Seguimiento diario a través del sistema para la gestión de peticiones ciudadanas</t>
  </si>
  <si>
    <t xml:space="preserve">SAF- Servicio a la Ciudadanía </t>
  </si>
  <si>
    <t>Desconocimiento de las implicaciones de una denuncia de actos de corrupción</t>
  </si>
  <si>
    <r>
      <rPr>
        <b/>
        <sz val="12"/>
        <color theme="1"/>
        <rFont val="Arial Narrow"/>
        <family val="2"/>
      </rPr>
      <t xml:space="preserve">Control 2: </t>
    </r>
    <r>
      <rPr>
        <sz val="12"/>
        <color theme="1"/>
        <rFont val="Arial Narrow"/>
        <family val="2"/>
      </rPr>
      <t>Elaboración de piezas y divulgación por correo electrónico a toda la comunidad institucional</t>
    </r>
  </si>
  <si>
    <t>Estrategia de sensibilización sobre los actos de corrupción</t>
  </si>
  <si>
    <t>Posibilidad de no dar trámite a una denuncia para favorecer a un funcionario o contratista, cuando haya alguna PQRS en contra de la persona</t>
  </si>
  <si>
    <t>Posibilidad de recibir dadivas y/o beneficios para realizar un uso inadecuado de los bienes públicos asignados a los funcionarios de la entidad para beneficio propio o de un tercero.</t>
  </si>
  <si>
    <t>PosibleMayor</t>
  </si>
  <si>
    <t>Ausencia de verificación adicional de las tomas físicas por diferentes colaboradores</t>
  </si>
  <si>
    <r>
      <rPr>
        <b/>
        <sz val="12"/>
        <color theme="1"/>
        <rFont val="Arial Narrow"/>
        <family val="2"/>
      </rPr>
      <t xml:space="preserve">Control 1 </t>
    </r>
    <r>
      <rPr>
        <sz val="12"/>
        <color theme="1"/>
        <rFont val="Arial Narrow"/>
        <family val="2"/>
      </rPr>
      <t>: El desginado por la unidad de gestión realiza el diligenciamiento adecuado del formato salida de bienes devolutivos, consumo controlado y consumo</t>
    </r>
  </si>
  <si>
    <t>ImprobableMayor</t>
  </si>
  <si>
    <t>1. Toma física aleatoria de bienes
2. Supervisar que la asignación de colaboradores para la toma física sea aleatoria</t>
  </si>
  <si>
    <t>SAF - Almacén General</t>
  </si>
  <si>
    <t>"Los técnicos de la SAF-Gestión Documental diligencian diariamente el formato de préstamos documentales, de acuerdo con las solicitudes atendidas a las diferentes dependencias; así mismo, esta actividad permite el control de entrega de los documentos con el fin de evitar la pérdida de los mismos y garantiza la conformación de los expedientes. 
En el primer trimestre 2022 se gestionaron 118 préstamos documentales, el seguimiento se realizó sin presentar ninguna novedad en cuanto a tiempos . Los préstamos se gestionaron mediante correo electrónico Institucional y consulta en sala.
La evidencia se encuentra en la carpeta drive - 
https://drive.google.com/drive/folders/16Lr1LFhN3TR8iK6EvcJEc22wkIhuh69T?usp=sharing
Así mismo, se adjuntan las evidencias,  en el radicado de orfeo correspondiente."</t>
  </si>
  <si>
    <t>"La SAF- Gestión Documental ha garantizado la implementación del SIC (Sistema Integrado de Conservación) a través de actividades relacionadas con las diferentes estrategias así: 
Plan de Conservación : Estrategia 2: Informe reubicación de equipos de mediciones ambientales, radicado: 202246000096053.
Estrategia 2: Informe implementación detectores de humo, radicado: 20224600161443
Estrategia 2: Actualización Formato 34: Inspección de instalaciones físicas, sistemas de almacenamiento y monitoreo condiciones ambientales, ubicación: https://comunicarte.idartes.gov.co/SIG/apoyo-gestion-documental
Estrategia 2: Generación formato 35: Limpieza profunda y procesos de saneamiento, ubicación: https://comunicarte.idartes.gov.co/SIG/apoyo-gestion-documental
Estrategia 3: Informe trimestral condiciones ambientales, radicado: 20224600171833
Estrategia 5: Informe revisión filtraciones archivo, radicado: 20224600134183
Estrategia 5: Informe eliminación documentos con ataque biológico inactivo, radicado: 20224600161353
Estrategia 6: Capacitación deterioros documentales, radicado: 20224600161223
Estrategia 6: Sensibilización implementación Sistema integrado de Conservación, radicado: 20224600161243
Informe seguimiento implementación Sistema Integrado de Conservación, radicado: 20224600171823
Plan de Preservación :
Estrategia 2 y 7: Plan de Trabajo Soportes Alto Riesgo, radicado Orfeo: 20224600172583 
Estrategia 2 y 7: Protocolo Migración Soportes Alto Riesgo, radicado Orfeo 20224600172713
Las evidencias se encuentran en el Sistema de Gestión Documental ORFEO y en la siguiente carpeta compartida: 
https://drive.google.com/drive/folders/16Lr1LFhN3TR8iK6EvcJEc22wkIhuh69T?usp=sharing y en el expediente ORFEO  202240002912700001E"</t>
  </si>
  <si>
    <t>"Durante el periodo del 01-01-2022 al 31-03-2022 se tramitaron un total de 1.202 peticiones a través del sistema Bogotá te escucha. Durante el periodo se generaron alertas que impidieron el vencimiento de los términos establecidos en la normatividad vigente para dar respuesta a los derechos de petición.
Producto del seguimiento realizado, no se reportan vencimientos de peticiones durante el periodo evaluado. Se adjunta correos electrónicos enviados a los responsables de la gestión de las respuestas  y base de reporte preventivo de gestión
https://drive.google.com/drive/folders/16Lr1LFhN3TR8iK6EvcJEc22wkIhuh69T?usp=sharing"</t>
  </si>
  <si>
    <t>Se realizó  la validación, control y seguimiento a los formatos de salida de bienes devolutivos, consumo controlado y/o consumo diligenciados por la unidad de gestión que requiere la salida del bien durante el primer trimestre del 2022 con corte a 31 de marzo y se tramitaron correctamente un total de 177 formatos de salida de bienes devolutivos consumo controlado y consumo, desde las diferentes sedes del Idartes.
La evidencia se encuentra en la carpeta drive https://drive.google.com/drive/folders/16Lr1LFhN3TR8iK6EvcJEc22wkIhuh69T?usp=sharing
Así mismo, se adjuntan las evidencias,  en el radicado de orfeo correspondiente.</t>
  </si>
  <si>
    <t>Oficina de Control Disciplinario Interno</t>
  </si>
  <si>
    <t>Control Disciplinario Interno</t>
  </si>
  <si>
    <t xml:space="preserve">El riesgo de recibir dadivas con el fin de favorecer en la asignación de espacios públicos para el aprovechamiento económico de artistas - PAES, no se materializó, por lo tanto se manetiene y se da continuidad a las acciones de control, las cuales cuentan con productos a manera de evidencia que sustentan el quehacer desde el talento humano asociado a la línea. 
https://drive.google.com/drive/folders/1wFs6sgFFK9HqXwLSc48YpH_pQ8et-_3P
</t>
  </si>
  <si>
    <t>Posible falsificación de pagos de planillas de Seguridad Social.</t>
  </si>
  <si>
    <t>PosibleFALSE</t>
  </si>
  <si>
    <t xml:space="preserve">Verificar mensualmente por parte de un tercero ajeno al proceso de apoyo a la supervisión, la efectividad de los pagos de Seguridad Social, como mínimo del 5% del total de contratos de prestación de servicios.
</t>
  </si>
  <si>
    <t>Profesional Universitario Subdirección de Equipamientos Culturales</t>
  </si>
  <si>
    <t>mayo de 2022</t>
  </si>
  <si>
    <t>julio de 2022</t>
  </si>
  <si>
    <t>El riesgo no se materializó y se mantiene.
La evidencia de la ejecución de los controles se encuentra en el siguiente link:
https://drive.google.com/drive/u/1/folders/1cIrAC6YSf9Bndc64WxfOJbroHF3KBw5u</t>
  </si>
  <si>
    <t>PosibleCatastrófico</t>
  </si>
  <si>
    <t>Falta de una definición de criterios para la emisión de boletas de cortesías.</t>
  </si>
  <si>
    <t>Establecer un control que permita mitigar el riesgo, el control establecido está orientado al desarrollo de una actividad.</t>
  </si>
  <si>
    <t>PosibleModerado</t>
  </si>
  <si>
    <t>ImprobableCatastrófico</t>
  </si>
  <si>
    <t>Desarrollar una matriz de seguimiento</t>
  </si>
  <si>
    <t>Designado apoyo a taquilla de los equipamientos.</t>
  </si>
  <si>
    <t>El riesgo no se materializó y se mantiene.
La evidencia de la ejecución de los controles se encuentra en el siguiente link:
https://drive.google.com/drive/u/1/folders/1cIrAC6YSf9Bndc64WxfOJbroHF3KBw5u</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</si>
  <si>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
Las acciones reportadas se encuentran en el link:
https://drive.google.com/drive/folders/1YOeWDd3kXSDwI9ZWjkIUgT2YYpTirFiX</t>
  </si>
  <si>
    <t>Posible error en el registro de la información en el aplicativo SIPROJ</t>
  </si>
  <si>
    <t xml:space="preserve">Hacer revisión aleatoria de un porcentaje de la información registrada en el SIPROJ </t>
  </si>
  <si>
    <t xml:space="preserve">Hacer revisión aleatoria de la información registrada en el SIPROJ </t>
  </si>
  <si>
    <t xml:space="preserve">Profesional asignado </t>
  </si>
  <si>
    <t xml:space="preserve">El riesgo No se materializo 
Se solicita la eliminación del riesgo ya que el mismo no se va a materializar 
</t>
  </si>
  <si>
    <t>Se solicita la eliminación del control del riesgo ya que el mismo no se va a materializar</t>
  </si>
  <si>
    <t xml:space="preserve">Debilidad en los elementos de seleccción objetiva en los procesos contractuales </t>
  </si>
  <si>
    <t xml:space="preserve">El profesional asignado debe revisar en el término establecido para cada modalidad contractual los documentos precontractuales en donde se deberá señalar que se cumple con la selección objetiva en materia de contratación estatal. </t>
  </si>
  <si>
    <t xml:space="preserve">El riesgo no se materializo 
Si: Acciones tomadas
El riesgo se mantiene
Evidencia de la ejecución de los controles.
</t>
  </si>
  <si>
    <t>Debilidad en el cargue de los documentos en la plataforma transaccional SECOP</t>
  </si>
  <si>
    <t xml:space="preserve">la persona asignada deberá revisar el cargue de la totalidad de los docuementos en la plataforma transaccional SECOP en todos lso proesos adelantados por la Oficina Asesora Juridica </t>
  </si>
  <si>
    <t xml:space="preserve">Debilidad en la revisión de docuemntos en los cuales se evidencie inhabilidades sobrevinientes </t>
  </si>
  <si>
    <t>El profesional asignado debera revisar en los entes de control las posibles inhabiliades sobrevinientes por parte de los posibles contratistas (Contraloria, Personería, Procuraduría, Policía)</t>
  </si>
  <si>
    <t xml:space="preserve">El riesgo no se materializo
Si: Acciones tomadas
El riesgo se mantiene.
Evidencia de la ejecución de los controles.
</t>
  </si>
  <si>
    <t xml:space="preserve">Debilidad en la revisión de los actos administrativos </t>
  </si>
  <si>
    <t xml:space="preserve">El profesional asignado debe revisar que los actos administrativos se expidan conforme a la ley </t>
  </si>
  <si>
    <t xml:space="preserve">Debilidad en la numeración de los actos administrativos </t>
  </si>
  <si>
    <t xml:space="preserve">La persona asignada deberá revisar que los actos administrativos este numerados y fechados correctamente </t>
  </si>
  <si>
    <t xml:space="preserve">El riesgo no se materializo 
Si: Acciones tomadas
El riesgo se mantiene.
Evidencia de la ejecución de los controles.
</t>
  </si>
  <si>
    <t>De acuerdo con el proceso de autoevaluación, se evidencia que las acciones  implementadas  y reportadas son apropiadas y dan respuesta efectivamente al control establecido en el marco del proceso de autocontrol, se recomienda fortalecer el seguimiento a las acciones con el fin de mantener un efectivo control del riesgo.
Las acciones reportadas se encuentran en el link:
https://drive.google.com/drive/folders/1YOeWDd3kXSDwI9ZWjkIUgT2YYpTirFiX
Se recomienda para el segundo control, analizar el instrumento propuesto denominado "encuesta" que permita conocer la información de la población objetivo, relacionada con la percepción de los niveles de tranparencia al interior del proceso de contratación liderado por el tercero.</t>
  </si>
  <si>
    <t>Posible incumplimiento de la normativa que regula la contratación pública, debido al desconocimiento o intencionalidad por parte del contratista en el trámite de liquidación y pago de Seguridad Social.</t>
  </si>
  <si>
    <t>Con fundamento en el analisis desde el contexto de la autoevaluacion, claramente la acción y la evidencias dan resúesta al control, permitiendo la no materiañozacion del riesgo, sin embargo se recomienda analizar la posibilidad que el control sea implementado por una persona diferente al supervisior del contrato.</t>
  </si>
  <si>
    <t>Se evidencia cumplimiento de la acción, la cual guarda correspondencia con el control, sin embargo se recomienda fortalecer la apropiación e implementacion de todos y cada uno de los actores responsables de adelantar actividades relacioadas con el riesgo.</t>
  </si>
  <si>
    <t>En el marco del seguimiento de autoevaluación es preciso señalar que no se requiere eliminar un riesgo cuando este no se materializa, toda vez que desde el autocontrol se infiere que no se va a materializar, es decir la probabilidad de ocurrencia del mismo no se determina. 
Sin embargo se recomienda reevaluar la solicitud toda vez que se evidencian actividades inherentes al riesgo referido, así como el control propuesto y su plan de acción.
De igual forma para el reporte del primer cuatrimestre no se evidencia acciones que permitan tomar la decisión de eliminar el riesgo.</t>
  </si>
  <si>
    <t xml:space="preserve">Atendiendo el reporte desde el autocontrol se recomienda fortalecer su descripción en términos de tiempo, modo y lugar que permita al proceso de autoevaluación evidenciar la efectividad de los controles que conlleven a una efectiva gestión y administración del riesgo por parte del líder del proceso. </t>
  </si>
  <si>
    <t>Teniendo en cuenta la responsabilidad que desde la primera línea de defensa se debe implementar, se recomienda fortalecer y apropiar al interior de los responsables del reporte de la gestión del riesgo, los lineamientos que se establecen por competencia para el autocontrol, determinados en: 
• El autocontrol determina la gestión operacional y se encarga del mantenimiento efectivo de controles internos, ejecutar procedimientos de riesgo y el control sobre una base del día a día. 
• El autocontrol identifica, evalúa, controla y mitiga los riesgos.
En virtud de lo anterior desde el análisis de la autoevaluación se recomienda fortalecer la apropiación e importancia de la gestión de la primera línea de defensa con el fin de implementar controles y acciones efectivas con sus respectivas evidencias en relación con los riesgos identificados al interior del proceso</t>
  </si>
  <si>
    <r>
      <t>Teniendo en cuenta la creación del proceso Control Interno Disciplinario que tiene como objetivos "</t>
    </r>
    <r>
      <rPr>
        <i/>
        <sz val="12"/>
        <color theme="1"/>
        <rFont val="Arial Narrow"/>
        <family val="2"/>
      </rPr>
      <t>Proteger la función pública a nivel institucional, tramitando las actuaciones disciplinarias relacionadas con los servidores o ex servidores del Idartes, para determinar la posible responsabilidad frente a la ocurrencia de conductas disciplinables.</t>
    </r>
    <r>
      <rPr>
        <sz val="12"/>
        <color theme="1"/>
        <rFont val="Arial Narrow"/>
        <family val="2"/>
      </rPr>
      <t>" , se recomienda analizar y validadar la gestión de riegos asociada al proceso, con el fin de obtener el procesos de autocontrol para el segundo reporte, es decir para el segundo cuatrimestre.</t>
    </r>
  </si>
  <si>
    <t>Evaluación Independiente.</t>
  </si>
  <si>
    <r>
      <t xml:space="preserve">El riesgo se materializó (Si/No): No
Si: Acciones tomadas
El riesgo se mantiene, se modifica o elimina.: Se mantiene.
Evidencia de la ejecución de los controles.
De acuerdo con el plan anual de auditoría aprobado por el Comité Institucional de Coordinación de Control Interno, en el primer cuatrimestre del año no se generó informe preliminar ni final de las auditorías, por encontrarse en curso. 
</t>
    </r>
    <r>
      <rPr>
        <u/>
        <sz val="12"/>
        <rFont val="Arial Narrow"/>
        <family val="2"/>
      </rPr>
      <t>https://www.idartes.gov.co/sites/default/files/2022-01/Plan%20Anual%20de%20Auditor%C3%ADa%202022.pdf</t>
    </r>
    <r>
      <rPr>
        <sz val="12"/>
        <rFont val="Arial Narrow"/>
        <family val="2"/>
      </rPr>
      <t xml:space="preserve">
</t>
    </r>
  </si>
  <si>
    <t xml:space="preserve">El riesgo se materializó (Si/No): No
Si: Acciones tomadas
El riesgo se mantiene, se modifica o elimina.: Se mantiene.
S requiere la modificación del control.
Evidencia de la ejecución de los controles.
De acuerdo con el plan anual de auditoría aprobado por el Comité Institucional de Coordinación de Control Interno, en el primer cuatrimestre del año no se generó informe preliminar ni final de las auditorías, por encontrarse en curso. 
https://www.idartes.gov.co/sites/default/files/2022-01/Plan%20Anual%20de%20Auditor%C3%ADa%202022.pdf 
En Orfeo se encuentran abiertos los expedientes de cada auditoría en curso. 
202210001909000002E 
202210001909000001E </t>
  </si>
  <si>
    <t>Incumplimiento al procedimiento de auditorias</t>
  </si>
  <si>
    <t>Ausencia de trazabildiad frente a la emisión y respuesta a las observaciones de los informes de auditoria.</t>
  </si>
  <si>
    <t>Lider Evaluación Independiente</t>
  </si>
  <si>
    <t>Actualización de los procedimientos del proceso de Evaluación Independiente</t>
  </si>
  <si>
    <t>De acuerdo con el proceso de autoevaluación, se evidencia que las acciones  implementadas  y reportadas son apropiadas y dan respuesta efectivamente al control establecido en el marco del proceso de autocontrol y cumple con los criterios de aceptación establecidos por la metodologia para la administración de riesgos.</t>
  </si>
  <si>
    <t>MAPA DE RISGO DE CORRUPCIÓN INSTITUCIONAL</t>
  </si>
  <si>
    <t>Fecha Vigencia:  03/05/2022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</si>
</sst>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_-* #,##0_-;\-* #,##0_-;_-* \-??_-;_-@"/>
    <numFmt numFmtId="166" formatCode="dd\-mmm\-yy"/>
  </numFmts>
  <fonts count="41">
    <font>
      <sz val="11"/>
      <color theme="1"/>
      <name val="Arial"/>
    </font>
    <font>
      <sz val="12"/>
      <color theme="1"/>
      <name val="Arial Narrow"/>
      <family val="2"/>
    </font>
    <font>
      <sz val="11"/>
      <name val="Arial"/>
      <family val="2"/>
    </font>
    <font>
      <b/>
      <sz val="12"/>
      <color theme="1"/>
      <name val="Arial Narrow"/>
      <family val="2"/>
    </font>
    <font>
      <b/>
      <sz val="10"/>
      <color theme="1"/>
      <name val="Arial Narrow"/>
      <family val="2"/>
    </font>
    <font>
      <sz val="10"/>
      <color theme="1"/>
      <name val="Arial Narrow"/>
      <family val="2"/>
    </font>
    <font>
      <sz val="9"/>
      <color theme="1"/>
      <name val="Arial Narrow"/>
      <family val="2"/>
    </font>
    <font>
      <sz val="12"/>
      <color rgb="FFFF0000"/>
      <name val="Arial Narrow"/>
      <family val="2"/>
    </font>
    <font>
      <sz val="12"/>
      <color theme="1"/>
      <name val="&quot;Arial Narrow&quot;"/>
    </font>
    <font>
      <sz val="12"/>
      <color rgb="FF000000"/>
      <name val="Arial Narrow"/>
      <family val="2"/>
    </font>
    <font>
      <sz val="11"/>
      <color rgb="FF000000"/>
      <name val="Roboto"/>
    </font>
    <font>
      <sz val="12"/>
      <color rgb="FF000000"/>
      <name val="&quot;Arial Narrow&quot;"/>
    </font>
    <font>
      <b/>
      <sz val="11"/>
      <color theme="1"/>
      <name val="Calibri"/>
      <family val="2"/>
    </font>
    <font>
      <sz val="11"/>
      <color theme="1"/>
      <name val="Calibri"/>
      <family val="2"/>
    </font>
    <font>
      <b/>
      <sz val="12"/>
      <color rgb="FF00000A"/>
      <name val="Arial Narrow"/>
      <family val="2"/>
    </font>
    <font>
      <sz val="12"/>
      <color rgb="FF00000A"/>
      <name val="Arial Narrow"/>
      <family val="2"/>
    </font>
    <font>
      <b/>
      <sz val="12"/>
      <color rgb="FF000000"/>
      <name val="Arial Narrow"/>
      <family val="2"/>
    </font>
    <font>
      <i/>
      <sz val="12"/>
      <color rgb="FF000000"/>
      <name val="Arial Narrow"/>
      <family val="2"/>
    </font>
    <font>
      <sz val="11"/>
      <color theme="1"/>
      <name val="Arial"/>
      <family val="2"/>
    </font>
    <font>
      <b/>
      <sz val="12"/>
      <color theme="1"/>
      <name val="Arial Narrow"/>
      <family val="2"/>
    </font>
    <font>
      <b/>
      <sz val="10"/>
      <color theme="1"/>
      <name val="Arial Narrow"/>
      <family val="2"/>
    </font>
    <font>
      <sz val="12"/>
      <color theme="1"/>
      <name val="Arial Narrow"/>
      <family val="2"/>
    </font>
    <font>
      <sz val="11"/>
      <name val="Arial"/>
      <family val="2"/>
    </font>
    <font>
      <b/>
      <sz val="11"/>
      <name val="Arial"/>
      <family val="2"/>
    </font>
    <font>
      <b/>
      <sz val="11"/>
      <color theme="1"/>
      <name val="Arial Narrow"/>
      <family val="2"/>
    </font>
    <font>
      <sz val="12"/>
      <name val="Arial"/>
      <family val="2"/>
    </font>
    <font>
      <sz val="10"/>
      <name val="Arial"/>
      <family val="2"/>
    </font>
    <font>
      <sz val="11"/>
      <color theme="1"/>
      <name val="Calibri"/>
      <family val="2"/>
    </font>
    <font>
      <sz val="11"/>
      <color theme="1"/>
      <name val="Arial Narrow"/>
      <family val="2"/>
    </font>
    <font>
      <b/>
      <sz val="11"/>
      <color theme="1"/>
      <name val="Arial"/>
      <family val="2"/>
    </font>
    <font>
      <sz val="12"/>
      <color theme="0" tint="-0.499984740745262"/>
      <name val="Arial Narrow"/>
      <family val="2"/>
    </font>
    <font>
      <sz val="12"/>
      <name val="Arial Narrow"/>
      <family val="2"/>
    </font>
    <font>
      <u/>
      <sz val="11"/>
      <color theme="10"/>
      <name val="Arial"/>
      <family val="2"/>
    </font>
    <font>
      <sz val="12"/>
      <color rgb="FF000000"/>
      <name val="Docs-Arial Narrow"/>
    </font>
    <font>
      <sz val="12"/>
      <color rgb="FF000000"/>
      <name val="Arial Narrow"/>
      <family val="2"/>
      <charset val="1"/>
    </font>
    <font>
      <sz val="12"/>
      <name val="Arial Narrow"/>
      <family val="2"/>
      <charset val="1"/>
    </font>
    <font>
      <sz val="11"/>
      <name val="Arial"/>
      <family val="2"/>
      <charset val="1"/>
    </font>
    <font>
      <sz val="12"/>
      <color rgb="FF808080"/>
      <name val="Arial Narrow"/>
      <family val="2"/>
      <charset val="1"/>
    </font>
    <font>
      <sz val="11"/>
      <color rgb="FF000000"/>
      <name val="&quot;Arial Narrow&quot;"/>
    </font>
    <font>
      <i/>
      <sz val="12"/>
      <color theme="1"/>
      <name val="Arial Narrow"/>
      <family val="2"/>
    </font>
    <font>
      <u/>
      <sz val="12"/>
      <name val="Arial Narrow"/>
      <family val="2"/>
    </font>
  </fonts>
  <fills count="21">
    <fill>
      <patternFill patternType="none"/>
    </fill>
    <fill>
      <patternFill patternType="gray125"/>
    </fill>
    <fill>
      <patternFill patternType="solid">
        <fgColor rgb="FF9CC2E5"/>
        <bgColor rgb="FF9CC2E5"/>
      </patternFill>
    </fill>
    <fill>
      <patternFill patternType="solid">
        <fgColor rgb="FFFFC000"/>
        <bgColor rgb="FFFFC000"/>
      </patternFill>
    </fill>
    <fill>
      <patternFill patternType="solid">
        <fgColor theme="0"/>
        <bgColor theme="0"/>
      </patternFill>
    </fill>
    <fill>
      <patternFill patternType="solid">
        <fgColor rgb="FFFFF2CC"/>
        <bgColor rgb="FFFFF2CC"/>
      </patternFill>
    </fill>
    <fill>
      <patternFill patternType="solid">
        <fgColor rgb="FFFFFFFF"/>
        <bgColor rgb="FFFFFFFF"/>
      </patternFill>
    </fill>
    <fill>
      <patternFill patternType="solid">
        <fgColor rgb="FF92D050"/>
        <bgColor rgb="FF92D05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theme="5" tint="0.59999389629810485"/>
        <bgColor rgb="FF9CC2E5"/>
      </patternFill>
    </fill>
    <fill>
      <patternFill patternType="solid">
        <fgColor theme="5" tint="0.59999389629810485"/>
        <bgColor indexed="64"/>
      </patternFill>
    </fill>
    <fill>
      <patternFill patternType="solid">
        <fgColor theme="5" tint="0.59999389629810485"/>
        <bgColor rgb="FFBDD6EE"/>
      </patternFill>
    </fill>
    <fill>
      <patternFill patternType="solid">
        <fgColor theme="9" tint="0.59999389629810485"/>
        <bgColor rgb="FFBDD6EE"/>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FFFF"/>
        <bgColor indexed="64"/>
      </patternFill>
    </fill>
  </fills>
  <borders count="45">
    <border>
      <left/>
      <right/>
      <top/>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diagonal/>
    </border>
    <border>
      <left/>
      <right style="medium">
        <color rgb="FFFFD966"/>
      </right>
      <top/>
      <bottom/>
      <diagonal/>
    </border>
    <border>
      <left style="medium">
        <color rgb="FFFFD966"/>
      </left>
      <right style="medium">
        <color rgb="FFFFD966"/>
      </right>
      <top style="thick">
        <color rgb="FFFFD966"/>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style="medium">
        <color rgb="FFFFD966"/>
      </top>
      <bottom/>
      <diagonal/>
    </border>
    <border>
      <left/>
      <right style="medium">
        <color rgb="FFFFD966"/>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diagonal/>
    </border>
    <border>
      <left style="thin">
        <color indexed="64"/>
      </left>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s>
  <cellStyleXfs count="2">
    <xf numFmtId="0" fontId="0" fillId="0" borderId="0"/>
    <xf numFmtId="0" fontId="32" fillId="0" borderId="0" applyNumberFormat="0" applyFill="0" applyBorder="0" applyAlignment="0" applyProtection="0"/>
  </cellStyleXfs>
  <cellXfs count="293">
    <xf numFmtId="0" fontId="0" fillId="0" borderId="0" xfId="0" applyFont="1" applyAlignment="1"/>
    <xf numFmtId="0" fontId="1" fillId="0" borderId="0" xfId="0" applyFont="1" applyAlignment="1">
      <alignment horizontal="left" vertical="center"/>
    </xf>
    <xf numFmtId="0" fontId="11" fillId="0" borderId="0" xfId="0" applyFont="1" applyAlignment="1">
      <alignment horizontal="left"/>
    </xf>
    <xf numFmtId="0" fontId="12" fillId="0" borderId="0" xfId="0" applyFont="1"/>
    <xf numFmtId="0" fontId="13" fillId="0" borderId="0" xfId="0" applyFont="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15" fillId="5" borderId="6" xfId="0" applyFont="1" applyFill="1" applyBorder="1" applyAlignment="1">
      <alignment vertical="center" wrapText="1"/>
    </xf>
    <xf numFmtId="0" fontId="9" fillId="5" borderId="7" xfId="0" applyFont="1" applyFill="1" applyBorder="1" applyAlignment="1">
      <alignment vertical="center" wrapText="1"/>
    </xf>
    <xf numFmtId="0" fontId="9" fillId="5" borderId="6" xfId="0" applyFont="1" applyFill="1" applyBorder="1" applyAlignment="1">
      <alignment horizontal="left" vertical="center" wrapText="1"/>
    </xf>
    <xf numFmtId="0" fontId="15" fillId="5" borderId="3" xfId="0" applyFont="1" applyFill="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15" fillId="0" borderId="9" xfId="0" applyFont="1" applyBorder="1" applyAlignment="1">
      <alignment vertical="center" wrapText="1"/>
    </xf>
    <xf numFmtId="0" fontId="9" fillId="0" borderId="9" xfId="0" applyFont="1" applyBorder="1" applyAlignment="1">
      <alignment horizontal="left" vertical="center" wrapText="1"/>
    </xf>
    <xf numFmtId="0" fontId="9" fillId="0" borderId="12" xfId="0" applyFont="1" applyBorder="1" applyAlignment="1">
      <alignment vertical="center" wrapText="1"/>
    </xf>
    <xf numFmtId="0" fontId="9" fillId="5" borderId="6" xfId="0" applyFont="1" applyFill="1" applyBorder="1" applyAlignment="1">
      <alignment vertical="center" wrapText="1"/>
    </xf>
    <xf numFmtId="0" fontId="15" fillId="5" borderId="4" xfId="0" applyFont="1" applyFill="1" applyBorder="1" applyAlignment="1">
      <alignment vertical="center" wrapText="1"/>
    </xf>
    <xf numFmtId="0" fontId="12" fillId="0" borderId="0" xfId="0" applyFont="1" applyAlignment="1">
      <alignment horizontal="center"/>
    </xf>
    <xf numFmtId="9" fontId="13" fillId="0" borderId="0" xfId="0" applyNumberFormat="1" applyFont="1" applyAlignment="1">
      <alignment horizontal="center" vertical="center"/>
    </xf>
    <xf numFmtId="0" fontId="13" fillId="7" borderId="13" xfId="0" applyFont="1" applyFill="1" applyBorder="1" applyAlignment="1">
      <alignment vertical="center"/>
    </xf>
    <xf numFmtId="9" fontId="13" fillId="0" borderId="0" xfId="0" applyNumberFormat="1" applyFont="1"/>
    <xf numFmtId="0" fontId="13" fillId="8" borderId="13" xfId="0" applyFont="1" applyFill="1" applyBorder="1" applyAlignment="1">
      <alignment vertical="center"/>
    </xf>
    <xf numFmtId="0" fontId="13" fillId="9" borderId="13" xfId="0" applyFont="1" applyFill="1" applyBorder="1" applyAlignment="1">
      <alignment vertical="center"/>
    </xf>
    <xf numFmtId="0" fontId="13" fillId="3" borderId="13" xfId="0" applyFont="1" applyFill="1" applyBorder="1" applyAlignment="1">
      <alignment vertical="center"/>
    </xf>
    <xf numFmtId="0" fontId="13" fillId="10" borderId="13" xfId="0" applyFont="1" applyFill="1" applyBorder="1" applyAlignment="1">
      <alignment vertical="center"/>
    </xf>
    <xf numFmtId="0" fontId="13" fillId="0" borderId="0" xfId="0" applyFont="1" applyAlignment="1">
      <alignment wrapText="1"/>
    </xf>
    <xf numFmtId="0" fontId="13" fillId="0" borderId="0" xfId="0" applyFont="1" applyAlignment="1">
      <alignment vertical="center"/>
    </xf>
    <xf numFmtId="0" fontId="21" fillId="0" borderId="0" xfId="0" applyFont="1" applyAlignment="1">
      <alignment horizontal="left" vertical="center"/>
    </xf>
    <xf numFmtId="0" fontId="27" fillId="7" borderId="13" xfId="0" applyFont="1" applyFill="1" applyBorder="1" applyAlignment="1">
      <alignment vertical="center"/>
    </xf>
    <xf numFmtId="0" fontId="27" fillId="8" borderId="13" xfId="0" applyFont="1" applyFill="1" applyBorder="1" applyAlignment="1">
      <alignment vertical="center"/>
    </xf>
    <xf numFmtId="0" fontId="27" fillId="9" borderId="13" xfId="0" applyFont="1" applyFill="1" applyBorder="1" applyAlignment="1">
      <alignment vertical="center"/>
    </xf>
    <xf numFmtId="9" fontId="27" fillId="0" borderId="0" xfId="0" applyNumberFormat="1" applyFont="1" applyAlignment="1">
      <alignment horizontal="center" vertical="center"/>
    </xf>
    <xf numFmtId="0" fontId="27" fillId="0" borderId="0" xfId="0" applyFont="1" applyAlignment="1">
      <alignment vertical="center" wrapText="1"/>
    </xf>
    <xf numFmtId="0" fontId="18" fillId="0" borderId="0" xfId="0" applyFont="1" applyAlignment="1"/>
    <xf numFmtId="9" fontId="27" fillId="0" borderId="0" xfId="0" applyNumberFormat="1" applyFont="1" applyAlignment="1">
      <alignment wrapText="1"/>
    </xf>
    <xf numFmtId="0" fontId="27" fillId="10" borderId="13" xfId="0" applyFont="1" applyFill="1" applyBorder="1" applyAlignment="1">
      <alignment vertical="center"/>
    </xf>
    <xf numFmtId="0" fontId="27" fillId="3" borderId="13" xfId="0" applyFont="1" applyFill="1" applyBorder="1" applyAlignment="1">
      <alignment vertical="center"/>
    </xf>
    <xf numFmtId="0" fontId="18" fillId="0" borderId="0" xfId="0" applyFont="1" applyAlignment="1">
      <alignment wrapText="1"/>
    </xf>
    <xf numFmtId="0" fontId="4" fillId="0" borderId="14" xfId="0" applyFont="1" applyBorder="1" applyAlignment="1">
      <alignment horizontal="left"/>
    </xf>
    <xf numFmtId="0" fontId="18" fillId="0" borderId="14" xfId="0" applyFont="1" applyBorder="1" applyAlignment="1"/>
    <xf numFmtId="0" fontId="0" fillId="0" borderId="14" xfId="0" applyFont="1" applyBorder="1" applyAlignment="1"/>
    <xf numFmtId="0" fontId="20" fillId="0" borderId="14" xfId="0" applyFont="1" applyBorder="1" applyAlignment="1">
      <alignment horizontal="left"/>
    </xf>
    <xf numFmtId="0" fontId="18" fillId="0" borderId="14" xfId="0" applyFont="1" applyBorder="1" applyAlignment="1">
      <alignment wrapText="1"/>
    </xf>
    <xf numFmtId="0" fontId="18" fillId="0" borderId="14" xfId="0" applyFont="1" applyFill="1" applyBorder="1" applyAlignment="1"/>
    <xf numFmtId="0" fontId="18" fillId="0" borderId="14" xfId="0" applyFont="1" applyBorder="1" applyAlignment="1">
      <alignment horizontal="center" vertical="center" wrapText="1"/>
    </xf>
    <xf numFmtId="0" fontId="0" fillId="0" borderId="0" xfId="0" applyFont="1" applyAlignment="1">
      <alignment wrapText="1"/>
    </xf>
    <xf numFmtId="0" fontId="1" fillId="0" borderId="21" xfId="0" applyFont="1" applyBorder="1" applyAlignment="1">
      <alignment horizontal="left" vertical="center" wrapText="1"/>
    </xf>
    <xf numFmtId="0" fontId="18" fillId="0" borderId="0" xfId="0" applyFont="1" applyAlignment="1">
      <alignment horizontal="left"/>
    </xf>
    <xf numFmtId="9" fontId="27" fillId="0" borderId="0" xfId="0" applyNumberFormat="1" applyFont="1" applyAlignment="1">
      <alignment horizontal="left" vertical="center"/>
    </xf>
    <xf numFmtId="0" fontId="1" fillId="0" borderId="14" xfId="0" applyFont="1" applyBorder="1" applyAlignment="1">
      <alignment horizontal="left" vertical="center"/>
    </xf>
    <xf numFmtId="0" fontId="4" fillId="0" borderId="16" xfId="0" applyFont="1" applyBorder="1" applyAlignment="1">
      <alignment horizontal="center" vertical="center"/>
    </xf>
    <xf numFmtId="0" fontId="6" fillId="0" borderId="21" xfId="0" applyFont="1" applyBorder="1" applyAlignment="1">
      <alignment horizontal="left" textRotation="90" wrapText="1"/>
    </xf>
    <xf numFmtId="0" fontId="5" fillId="0" borderId="21" xfId="0" applyFont="1" applyBorder="1" applyAlignment="1">
      <alignment horizontal="left" vertical="center" textRotation="90" wrapText="1"/>
    </xf>
    <xf numFmtId="0" fontId="4" fillId="0" borderId="21" xfId="0" applyFont="1" applyBorder="1" applyAlignment="1">
      <alignment horizontal="center" vertical="center" wrapText="1"/>
    </xf>
    <xf numFmtId="0" fontId="4" fillId="0" borderId="21" xfId="0" applyFont="1" applyBorder="1" applyAlignment="1">
      <alignment horizontal="center" vertical="center" textRotation="90" wrapText="1"/>
    </xf>
    <xf numFmtId="0" fontId="20" fillId="0" borderId="21" xfId="0" applyFont="1" applyBorder="1" applyAlignment="1">
      <alignment horizontal="center" vertical="center" textRotation="90" wrapText="1"/>
    </xf>
    <xf numFmtId="0" fontId="20" fillId="0" borderId="21" xfId="0" applyFont="1" applyBorder="1" applyAlignment="1">
      <alignment horizontal="center" vertical="center" wrapText="1"/>
    </xf>
    <xf numFmtId="0" fontId="1" fillId="0" borderId="21" xfId="0" applyFont="1" applyBorder="1" applyAlignment="1">
      <alignment horizontal="left" vertical="center"/>
    </xf>
    <xf numFmtId="0" fontId="29" fillId="0" borderId="0" xfId="0" applyFont="1" applyAlignment="1"/>
    <xf numFmtId="0" fontId="19" fillId="0" borderId="14" xfId="0" applyFont="1" applyBorder="1" applyAlignment="1">
      <alignment vertical="center"/>
    </xf>
    <xf numFmtId="0" fontId="3" fillId="0" borderId="14" xfId="0" applyFont="1" applyBorder="1" applyAlignment="1">
      <alignment vertical="center"/>
    </xf>
    <xf numFmtId="0" fontId="1" fillId="0" borderId="25" xfId="0" applyFont="1" applyBorder="1" applyAlignment="1">
      <alignment horizontal="center" vertical="center"/>
    </xf>
    <xf numFmtId="0" fontId="1" fillId="0" borderId="14" xfId="0" applyFont="1" applyBorder="1" applyAlignment="1">
      <alignment horizontal="center" vertical="center"/>
    </xf>
    <xf numFmtId="0" fontId="19" fillId="0" borderId="16" xfId="0" applyFont="1" applyBorder="1" applyAlignment="1">
      <alignment horizontal="center" vertical="center" wrapText="1"/>
    </xf>
    <xf numFmtId="0" fontId="1" fillId="0" borderId="25" xfId="0" applyFont="1" applyBorder="1" applyAlignment="1">
      <alignment horizontal="left" vertical="center"/>
    </xf>
    <xf numFmtId="0" fontId="4" fillId="0" borderId="16" xfId="0" applyFont="1" applyBorder="1" applyAlignment="1">
      <alignment horizontal="left" vertical="center"/>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4" xfId="0" applyFont="1" applyBorder="1" applyAlignment="1">
      <alignment horizontal="left" vertical="center" wrapText="1"/>
    </xf>
    <xf numFmtId="0" fontId="1" fillId="0" borderId="19" xfId="0" applyFont="1" applyBorder="1" applyAlignment="1">
      <alignment horizontal="left" vertical="center" wrapText="1"/>
    </xf>
    <xf numFmtId="0" fontId="1" fillId="0" borderId="25" xfId="0" applyFont="1" applyBorder="1" applyAlignment="1">
      <alignment horizontal="left"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14" fontId="1" fillId="0" borderId="21" xfId="0" applyNumberFormat="1" applyFont="1" applyBorder="1" applyAlignment="1">
      <alignment horizontal="center" vertical="center" wrapText="1"/>
    </xf>
    <xf numFmtId="0" fontId="9" fillId="0" borderId="21" xfId="0" applyFont="1" applyBorder="1" applyAlignment="1">
      <alignment horizontal="center" vertical="center"/>
    </xf>
    <xf numFmtId="9" fontId="1" fillId="0" borderId="16" xfId="0" applyNumberFormat="1" applyFont="1" applyBorder="1" applyAlignment="1">
      <alignment horizontal="left" vertical="center"/>
    </xf>
    <xf numFmtId="164" fontId="1" fillId="0" borderId="16" xfId="0" applyNumberFormat="1" applyFont="1" applyBorder="1" applyAlignment="1">
      <alignment horizontal="left" vertical="center"/>
    </xf>
    <xf numFmtId="0" fontId="1" fillId="0" borderId="16" xfId="0" applyFont="1" applyBorder="1" applyAlignment="1">
      <alignment vertical="center" wrapText="1"/>
    </xf>
    <xf numFmtId="9" fontId="1" fillId="0" borderId="21" xfId="0" applyNumberFormat="1" applyFont="1" applyBorder="1" applyAlignment="1">
      <alignment horizontal="left" vertical="center"/>
    </xf>
    <xf numFmtId="164" fontId="1" fillId="0" borderId="21" xfId="0" applyNumberFormat="1" applyFont="1" applyBorder="1" applyAlignment="1">
      <alignment horizontal="left" vertical="center"/>
    </xf>
    <xf numFmtId="0" fontId="1" fillId="0" borderId="21" xfId="0" applyFont="1" applyBorder="1" applyAlignment="1">
      <alignment vertical="center" wrapText="1"/>
    </xf>
    <xf numFmtId="9" fontId="1" fillId="0" borderId="14" xfId="0" applyNumberFormat="1" applyFont="1" applyBorder="1" applyAlignment="1">
      <alignment horizontal="left" vertical="center"/>
    </xf>
    <xf numFmtId="164" fontId="1" fillId="0" borderId="14" xfId="0" applyNumberFormat="1" applyFont="1" applyBorder="1" applyAlignment="1">
      <alignment horizontal="left" vertical="center"/>
    </xf>
    <xf numFmtId="0" fontId="1" fillId="0" borderId="14" xfId="0" applyFont="1" applyBorder="1" applyAlignment="1">
      <alignment vertical="center" wrapText="1"/>
    </xf>
    <xf numFmtId="0" fontId="1" fillId="16" borderId="14" xfId="0" applyFont="1" applyFill="1" applyBorder="1" applyAlignment="1">
      <alignment vertical="center" wrapText="1"/>
    </xf>
    <xf numFmtId="0" fontId="1" fillId="17" borderId="14" xfId="0" applyFont="1" applyFill="1" applyBorder="1" applyAlignment="1">
      <alignment vertical="center" wrapText="1"/>
    </xf>
    <xf numFmtId="0" fontId="31" fillId="0" borderId="14" xfId="0" applyFont="1" applyBorder="1" applyAlignment="1">
      <alignment horizontal="left" vertical="center" wrapText="1"/>
    </xf>
    <xf numFmtId="14" fontId="1" fillId="0" borderId="14" xfId="0" applyNumberFormat="1" applyFont="1" applyBorder="1" applyAlignment="1">
      <alignment horizontal="center" vertical="center" wrapText="1"/>
    </xf>
    <xf numFmtId="0" fontId="9" fillId="0" borderId="14" xfId="0" applyFont="1" applyBorder="1" applyAlignment="1">
      <alignment horizontal="center" vertical="center"/>
    </xf>
    <xf numFmtId="0" fontId="31" fillId="0" borderId="14" xfId="0" applyFont="1" applyBorder="1" applyAlignment="1">
      <alignment horizontal="center" vertical="center" wrapText="1"/>
    </xf>
    <xf numFmtId="0" fontId="9" fillId="0" borderId="14" xfId="0" applyFont="1" applyBorder="1" applyAlignment="1">
      <alignment vertical="center" wrapText="1"/>
    </xf>
    <xf numFmtId="0" fontId="1" fillId="16" borderId="16" xfId="0" applyFont="1" applyFill="1" applyBorder="1" applyAlignment="1">
      <alignment vertical="center" wrapText="1"/>
    </xf>
    <xf numFmtId="0" fontId="1" fillId="4" borderId="21" xfId="0" applyFont="1" applyFill="1" applyBorder="1" applyAlignment="1">
      <alignment vertical="center" wrapText="1"/>
    </xf>
    <xf numFmtId="0" fontId="21" fillId="0" borderId="21" xfId="0" applyFont="1" applyBorder="1" applyAlignment="1">
      <alignment horizontal="left" vertical="center" wrapText="1"/>
    </xf>
    <xf numFmtId="14" fontId="1" fillId="0" borderId="21" xfId="0" applyNumberFormat="1" applyFont="1" applyBorder="1" applyAlignment="1">
      <alignment vertical="center" wrapText="1"/>
    </xf>
    <xf numFmtId="0" fontId="31" fillId="0" borderId="21" xfId="0" applyFont="1" applyBorder="1" applyAlignment="1">
      <alignment horizontal="left" vertical="center" wrapText="1"/>
    </xf>
    <xf numFmtId="0" fontId="1" fillId="0" borderId="22" xfId="0" applyFont="1" applyBorder="1" applyAlignment="1">
      <alignment horizontal="left" vertical="center" wrapText="1"/>
    </xf>
    <xf numFmtId="0" fontId="30" fillId="0" borderId="25" xfId="0" applyFont="1" applyBorder="1" applyAlignment="1">
      <alignment horizontal="left" vertical="center" wrapText="1"/>
    </xf>
    <xf numFmtId="0" fontId="1" fillId="0" borderId="16" xfId="0" applyFont="1" applyBorder="1" applyAlignment="1">
      <alignment horizontal="left" vertical="center" wrapText="1"/>
    </xf>
    <xf numFmtId="0" fontId="21" fillId="0" borderId="16" xfId="0" applyFont="1" applyBorder="1" applyAlignment="1">
      <alignment horizontal="left" vertical="center"/>
    </xf>
    <xf numFmtId="14" fontId="1" fillId="0" borderId="25" xfId="0" applyNumberFormat="1" applyFont="1" applyBorder="1" applyAlignment="1">
      <alignment horizontal="center" vertical="center" wrapText="1"/>
    </xf>
    <xf numFmtId="0" fontId="9" fillId="0" borderId="25" xfId="0" applyFont="1" applyBorder="1" applyAlignment="1">
      <alignment horizontal="center" vertical="center"/>
    </xf>
    <xf numFmtId="0" fontId="10" fillId="0" borderId="19" xfId="0" applyFont="1" applyBorder="1" applyAlignment="1">
      <alignment vertical="center" wrapText="1"/>
    </xf>
    <xf numFmtId="0" fontId="1" fillId="18" borderId="21" xfId="0" applyFont="1" applyFill="1" applyBorder="1" applyAlignment="1">
      <alignment vertical="center" wrapText="1"/>
    </xf>
    <xf numFmtId="0" fontId="1" fillId="15" borderId="21" xfId="0" applyFont="1" applyFill="1" applyBorder="1" applyAlignment="1">
      <alignment vertical="center" wrapText="1"/>
    </xf>
    <xf numFmtId="0" fontId="1" fillId="17" borderId="21" xfId="0" applyFont="1" applyFill="1" applyBorder="1" applyAlignment="1">
      <alignment vertical="center" wrapText="1"/>
    </xf>
    <xf numFmtId="0" fontId="1" fillId="16" borderId="21" xfId="0" applyFont="1" applyFill="1" applyBorder="1" applyAlignment="1">
      <alignment vertical="center" wrapText="1"/>
    </xf>
    <xf numFmtId="0" fontId="18" fillId="0" borderId="21" xfId="0" applyFont="1" applyBorder="1" applyAlignment="1">
      <alignment vertical="center" wrapText="1"/>
    </xf>
    <xf numFmtId="0" fontId="1" fillId="19" borderId="21" xfId="0" applyFont="1" applyFill="1" applyBorder="1" applyAlignment="1">
      <alignment vertical="center" wrapText="1"/>
    </xf>
    <xf numFmtId="0" fontId="33"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7" xfId="0" applyFont="1" applyBorder="1" applyAlignment="1">
      <alignment horizontal="left" vertical="center"/>
    </xf>
    <xf numFmtId="0" fontId="7" fillId="0" borderId="16" xfId="0" applyFont="1" applyBorder="1" applyAlignment="1">
      <alignment horizontal="left" vertical="center"/>
    </xf>
    <xf numFmtId="0" fontId="1" fillId="0" borderId="16" xfId="0" applyFont="1" applyFill="1" applyBorder="1" applyAlignment="1">
      <alignment vertical="center" wrapText="1"/>
    </xf>
    <xf numFmtId="14" fontId="1" fillId="0" borderId="16" xfId="0" applyNumberFormat="1" applyFont="1" applyBorder="1" applyAlignment="1">
      <alignment vertical="center" wrapText="1"/>
    </xf>
    <xf numFmtId="0" fontId="0" fillId="0" borderId="16" xfId="0" applyFill="1" applyBorder="1" applyAlignment="1">
      <alignment wrapText="1"/>
    </xf>
    <xf numFmtId="0" fontId="34" fillId="0" borderId="16" xfId="0" applyFont="1" applyBorder="1" applyAlignment="1">
      <alignment horizontal="left" vertical="center" wrapText="1"/>
    </xf>
    <xf numFmtId="0" fontId="34" fillId="0" borderId="16" xfId="0" applyFont="1" applyBorder="1" applyAlignment="1">
      <alignment horizontal="center" vertical="center" wrapText="1"/>
    </xf>
    <xf numFmtId="0" fontId="34" fillId="0" borderId="16" xfId="0" applyFont="1" applyBorder="1" applyAlignment="1">
      <alignment horizontal="left" vertical="center"/>
    </xf>
    <xf numFmtId="0" fontId="34" fillId="0" borderId="16" xfId="0" applyFont="1" applyBorder="1" applyAlignment="1">
      <alignment vertical="center"/>
    </xf>
    <xf numFmtId="0" fontId="34" fillId="0" borderId="14" xfId="0" applyFont="1" applyBorder="1" applyAlignment="1">
      <alignment horizontal="left" vertical="center" wrapText="1"/>
    </xf>
    <xf numFmtId="0" fontId="34" fillId="0" borderId="14" xfId="0" applyFont="1" applyBorder="1" applyAlignment="1">
      <alignment horizontal="center" vertical="center" wrapText="1"/>
    </xf>
    <xf numFmtId="0" fontId="34" fillId="0" borderId="21" xfId="0" applyFont="1" applyBorder="1" applyAlignment="1">
      <alignment horizontal="left" vertical="center" wrapText="1"/>
    </xf>
    <xf numFmtId="0" fontId="34" fillId="0" borderId="21" xfId="0" applyFont="1" applyBorder="1" applyAlignment="1">
      <alignment horizontal="center" vertical="center" wrapText="1"/>
    </xf>
    <xf numFmtId="0" fontId="10" fillId="0" borderId="26" xfId="0" applyFont="1" applyBorder="1" applyAlignment="1">
      <alignment vertical="center" wrapText="1"/>
    </xf>
    <xf numFmtId="0" fontId="34" fillId="0" borderId="14" xfId="0" applyFont="1" applyBorder="1" applyAlignment="1">
      <alignment horizontal="left" vertical="center"/>
    </xf>
    <xf numFmtId="0" fontId="34" fillId="0" borderId="14" xfId="0" applyFont="1" applyBorder="1" applyAlignment="1">
      <alignment vertical="center"/>
    </xf>
    <xf numFmtId="0" fontId="35" fillId="0" borderId="14" xfId="0" applyFont="1" applyBorder="1" applyAlignment="1">
      <alignment horizontal="left" vertical="center" wrapText="1"/>
    </xf>
    <xf numFmtId="0" fontId="36" fillId="0" borderId="14" xfId="0" applyFont="1" applyBorder="1" applyAlignment="1">
      <alignment vertical="center" wrapText="1"/>
    </xf>
    <xf numFmtId="0" fontId="37" fillId="0" borderId="14" xfId="0" applyFont="1" applyBorder="1" applyAlignment="1">
      <alignment horizontal="left" vertical="center" wrapText="1"/>
    </xf>
    <xf numFmtId="0" fontId="36" fillId="0" borderId="21" xfId="0" applyFont="1" applyBorder="1" applyAlignment="1">
      <alignment vertical="center" wrapText="1"/>
    </xf>
    <xf numFmtId="0" fontId="1" fillId="18" borderId="16" xfId="0" applyFont="1" applyFill="1" applyBorder="1" applyAlignment="1">
      <alignment vertical="center" wrapText="1"/>
    </xf>
    <xf numFmtId="0" fontId="1" fillId="15" borderId="16" xfId="0" applyFont="1" applyFill="1" applyBorder="1" applyAlignment="1">
      <alignment vertical="center" wrapText="1"/>
    </xf>
    <xf numFmtId="0" fontId="1" fillId="17" borderId="16" xfId="0" applyFont="1" applyFill="1" applyBorder="1" applyAlignment="1">
      <alignment vertical="center" wrapText="1"/>
    </xf>
    <xf numFmtId="0" fontId="1" fillId="20" borderId="16" xfId="0" applyFont="1" applyFill="1" applyBorder="1" applyAlignment="1">
      <alignment vertical="center" wrapText="1"/>
    </xf>
    <xf numFmtId="0" fontId="18" fillId="0" borderId="16" xfId="0" applyFont="1" applyBorder="1" applyAlignment="1">
      <alignment vertical="center" wrapText="1"/>
    </xf>
    <xf numFmtId="0" fontId="1" fillId="0" borderId="21" xfId="0" applyFont="1" applyFill="1" applyBorder="1" applyAlignment="1">
      <alignment horizontal="left" vertical="center" wrapText="1"/>
    </xf>
    <xf numFmtId="0" fontId="1" fillId="0" borderId="21" xfId="0" applyFont="1" applyFill="1" applyBorder="1" applyAlignment="1">
      <alignment vertical="center" wrapText="1"/>
    </xf>
    <xf numFmtId="0" fontId="2" fillId="0" borderId="16" xfId="1" applyFont="1" applyBorder="1" applyAlignment="1">
      <alignment vertical="center" wrapText="1"/>
    </xf>
    <xf numFmtId="0" fontId="18" fillId="0" borderId="21" xfId="0" applyFont="1" applyFill="1" applyBorder="1" applyAlignment="1">
      <alignment wrapText="1"/>
    </xf>
    <xf numFmtId="0" fontId="31" fillId="0" borderId="16" xfId="0" applyFont="1" applyBorder="1" applyAlignment="1">
      <alignment vertical="center" wrapText="1"/>
    </xf>
    <xf numFmtId="0" fontId="1" fillId="4" borderId="17" xfId="0" applyFont="1" applyFill="1" applyBorder="1" applyAlignment="1">
      <alignment horizontal="left" vertical="center" wrapText="1"/>
    </xf>
    <xf numFmtId="0" fontId="2" fillId="0" borderId="21" xfId="1" applyFont="1" applyBorder="1" applyAlignment="1">
      <alignment vertical="center" wrapText="1"/>
    </xf>
    <xf numFmtId="0" fontId="31" fillId="4" borderId="22" xfId="0" applyFont="1" applyFill="1" applyBorder="1" applyAlignment="1">
      <alignment horizontal="left" vertical="center" wrapText="1"/>
    </xf>
    <xf numFmtId="0" fontId="38" fillId="0" borderId="22" xfId="0" applyFont="1" applyBorder="1" applyAlignment="1">
      <alignment vertical="center" wrapText="1"/>
    </xf>
    <xf numFmtId="0" fontId="31" fillId="0" borderId="40" xfId="0" applyFont="1" applyBorder="1" applyAlignment="1">
      <alignment vertical="center" wrapText="1"/>
    </xf>
    <xf numFmtId="0" fontId="31" fillId="0" borderId="41" xfId="0" applyFont="1" applyBorder="1" applyAlignment="1">
      <alignment vertical="center" wrapText="1"/>
    </xf>
    <xf numFmtId="0" fontId="2" fillId="0" borderId="21" xfId="0" applyFont="1" applyBorder="1" applyAlignment="1">
      <alignment vertical="center" wrapText="1"/>
    </xf>
    <xf numFmtId="0" fontId="1" fillId="0" borderId="30" xfId="0" applyFont="1" applyBorder="1" applyAlignment="1">
      <alignment horizontal="center" vertical="center"/>
    </xf>
    <xf numFmtId="0" fontId="1" fillId="0" borderId="42" xfId="0" applyFont="1" applyBorder="1" applyAlignment="1">
      <alignment horizontal="center" vertical="center"/>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 fillId="0" borderId="15" xfId="0" applyFont="1" applyBorder="1" applyAlignment="1">
      <alignment horizontal="left" vertical="center" wrapText="1"/>
    </xf>
    <xf numFmtId="0" fontId="2" fillId="0" borderId="20" xfId="0" applyFont="1" applyBorder="1"/>
    <xf numFmtId="0" fontId="1" fillId="0" borderId="16" xfId="0" applyFont="1" applyBorder="1" applyAlignment="1">
      <alignment horizontal="left" vertical="center" wrapText="1"/>
    </xf>
    <xf numFmtId="0" fontId="2" fillId="0" borderId="21" xfId="0" applyFont="1" applyBorder="1"/>
    <xf numFmtId="0" fontId="1" fillId="4" borderId="16" xfId="0" applyFont="1" applyFill="1" applyBorder="1" applyAlignment="1">
      <alignment horizontal="left" vertical="center" wrapText="1"/>
    </xf>
    <xf numFmtId="0" fontId="2" fillId="0" borderId="18" xfId="0" applyFont="1" applyBorder="1"/>
    <xf numFmtId="0" fontId="34" fillId="0" borderId="16" xfId="0" applyFont="1" applyBorder="1" applyAlignment="1">
      <alignment horizontal="center" vertical="center"/>
    </xf>
    <xf numFmtId="0" fontId="34" fillId="0" borderId="14" xfId="0" applyFont="1" applyBorder="1" applyAlignment="1">
      <alignment horizontal="center" vertical="center"/>
    </xf>
    <xf numFmtId="9" fontId="34" fillId="0" borderId="16" xfId="0" applyNumberFormat="1" applyFont="1" applyBorder="1" applyAlignment="1">
      <alignment horizontal="left" vertical="center"/>
    </xf>
    <xf numFmtId="9" fontId="34" fillId="0" borderId="14" xfId="0" applyNumberFormat="1" applyFont="1" applyBorder="1" applyAlignment="1">
      <alignment horizontal="left" vertical="center"/>
    </xf>
    <xf numFmtId="0" fontId="1" fillId="0" borderId="14" xfId="0" applyFont="1" applyBorder="1" applyAlignment="1">
      <alignment horizontal="left" vertical="center" wrapText="1"/>
    </xf>
    <xf numFmtId="0" fontId="34" fillId="0" borderId="14" xfId="0" applyFont="1" applyBorder="1" applyAlignment="1">
      <alignment horizontal="left" vertical="center" wrapText="1"/>
    </xf>
    <xf numFmtId="0" fontId="34" fillId="0" borderId="21" xfId="0" applyFont="1" applyBorder="1" applyAlignment="1">
      <alignment horizontal="left" vertical="center" wrapText="1"/>
    </xf>
    <xf numFmtId="0" fontId="1" fillId="0" borderId="14" xfId="0" applyFont="1" applyBorder="1" applyAlignment="1">
      <alignment horizontal="left" vertical="center"/>
    </xf>
    <xf numFmtId="0" fontId="2" fillId="0" borderId="14" xfId="0" applyFont="1" applyBorder="1"/>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1" xfId="0" applyFont="1" applyBorder="1" applyAlignment="1">
      <alignment horizontal="center" vertical="center"/>
    </xf>
    <xf numFmtId="9" fontId="34" fillId="0" borderId="21" xfId="0" applyNumberFormat="1" applyFont="1" applyBorder="1" applyAlignment="1">
      <alignment horizontal="left" vertical="center"/>
    </xf>
    <xf numFmtId="0" fontId="1" fillId="0" borderId="16" xfId="0" applyFont="1" applyBorder="1" applyAlignment="1">
      <alignment horizontal="left" vertical="center"/>
    </xf>
    <xf numFmtId="0" fontId="34" fillId="0" borderId="16" xfId="0" applyFont="1" applyBorder="1" applyAlignment="1">
      <alignment horizontal="left" vertical="center" wrapText="1"/>
    </xf>
    <xf numFmtId="0" fontId="34" fillId="0" borderId="16" xfId="0" applyFont="1" applyBorder="1" applyAlignment="1">
      <alignment horizontal="center" vertical="center" wrapText="1"/>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25" xfId="0" applyFont="1" applyBorder="1" applyAlignment="1">
      <alignment horizontal="center" vertical="center" wrapText="1"/>
    </xf>
    <xf numFmtId="0" fontId="25" fillId="0" borderId="14" xfId="0" applyFont="1" applyBorder="1" applyAlignment="1">
      <alignment horizontal="center" vertical="center"/>
    </xf>
    <xf numFmtId="0" fontId="1" fillId="0" borderId="3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xf>
    <xf numFmtId="0" fontId="1" fillId="0" borderId="21" xfId="0" applyFont="1" applyBorder="1" applyAlignment="1">
      <alignment horizontal="center" vertical="center"/>
    </xf>
    <xf numFmtId="9" fontId="1" fillId="0" borderId="16" xfId="0" applyNumberFormat="1" applyFont="1" applyBorder="1" applyAlignment="1">
      <alignment horizontal="left" vertical="center"/>
    </xf>
    <xf numFmtId="9" fontId="1" fillId="0" borderId="25" xfId="0" applyNumberFormat="1" applyFont="1" applyBorder="1" applyAlignment="1">
      <alignment horizontal="center" vertical="center"/>
    </xf>
    <xf numFmtId="0" fontId="1" fillId="0" borderId="25" xfId="0" applyFont="1" applyBorder="1" applyAlignment="1">
      <alignment horizontal="center" vertical="center"/>
    </xf>
    <xf numFmtId="0" fontId="20" fillId="0" borderId="17" xfId="0" applyFont="1" applyBorder="1" applyAlignment="1">
      <alignment horizontal="center" vertical="center" wrapText="1"/>
    </xf>
    <xf numFmtId="0" fontId="26" fillId="0" borderId="22" xfId="0" applyFont="1" applyBorder="1"/>
    <xf numFmtId="9" fontId="7" fillId="0" borderId="25" xfId="0" applyNumberFormat="1" applyFont="1" applyBorder="1" applyAlignment="1">
      <alignment horizontal="center" vertical="center"/>
    </xf>
    <xf numFmtId="9" fontId="1" fillId="0" borderId="16" xfId="0" applyNumberFormat="1" applyFont="1" applyBorder="1" applyAlignment="1">
      <alignment horizontal="center" vertical="center"/>
    </xf>
    <xf numFmtId="9" fontId="1" fillId="0" borderId="21" xfId="0" applyNumberFormat="1" applyFont="1" applyBorder="1" applyAlignment="1">
      <alignment horizontal="center" vertical="center"/>
    </xf>
    <xf numFmtId="164" fontId="1" fillId="0" borderId="16" xfId="0" applyNumberFormat="1" applyFont="1" applyBorder="1" applyAlignment="1">
      <alignment horizontal="left" vertical="center"/>
    </xf>
    <xf numFmtId="9" fontId="1" fillId="0" borderId="14" xfId="0" applyNumberFormat="1" applyFont="1" applyBorder="1" applyAlignment="1">
      <alignment horizontal="center" vertical="center"/>
    </xf>
    <xf numFmtId="164" fontId="1" fillId="0" borderId="25" xfId="0" applyNumberFormat="1" applyFont="1" applyBorder="1" applyAlignment="1">
      <alignment horizontal="center" vertical="center"/>
    </xf>
    <xf numFmtId="165" fontId="34" fillId="0" borderId="14" xfId="0" applyNumberFormat="1" applyFont="1" applyBorder="1" applyAlignment="1">
      <alignment horizontal="left" vertical="center"/>
    </xf>
    <xf numFmtId="17" fontId="34" fillId="0" borderId="14"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2" fillId="0" borderId="16" xfId="0" applyFont="1" applyBorder="1"/>
    <xf numFmtId="0" fontId="4"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25" fillId="0" borderId="21" xfId="0" applyFont="1" applyBorder="1" applyAlignment="1">
      <alignment horizontal="center"/>
    </xf>
    <xf numFmtId="0" fontId="24" fillId="0" borderId="17" xfId="0" applyFont="1" applyBorder="1" applyAlignment="1">
      <alignment horizontal="center" vertical="center" wrapText="1"/>
    </xf>
    <xf numFmtId="0" fontId="22" fillId="0" borderId="22" xfId="0" applyFont="1" applyBorder="1"/>
    <xf numFmtId="0" fontId="4" fillId="0" borderId="16" xfId="0" applyFont="1" applyBorder="1" applyAlignment="1">
      <alignment horizontal="left" vertical="center"/>
    </xf>
    <xf numFmtId="0" fontId="24" fillId="0" borderId="16" xfId="0" applyFont="1" applyBorder="1" applyAlignment="1">
      <alignment horizontal="center" vertical="center" wrapText="1"/>
    </xf>
    <xf numFmtId="0" fontId="22" fillId="0" borderId="21" xfId="0" applyFont="1" applyBorder="1"/>
    <xf numFmtId="0" fontId="25" fillId="0" borderId="21" xfId="0" applyFont="1" applyBorder="1"/>
    <xf numFmtId="0" fontId="3" fillId="0" borderId="15" xfId="0" applyFont="1" applyBorder="1" applyAlignment="1">
      <alignment horizontal="center" vertical="center" wrapText="1"/>
    </xf>
    <xf numFmtId="0" fontId="25" fillId="0" borderId="20" xfId="0" applyFont="1" applyBorder="1"/>
    <xf numFmtId="0" fontId="26" fillId="0" borderId="21" xfId="0" applyFont="1" applyBorder="1"/>
    <xf numFmtId="166" fontId="34" fillId="0" borderId="14" xfId="0" applyNumberFormat="1" applyFont="1" applyBorder="1" applyAlignment="1">
      <alignment horizontal="center" vertical="center" wrapText="1"/>
    </xf>
    <xf numFmtId="165" fontId="34" fillId="0" borderId="16" xfId="0" applyNumberFormat="1" applyFont="1" applyBorder="1" applyAlignment="1">
      <alignment horizontal="left" vertical="center"/>
    </xf>
    <xf numFmtId="0" fontId="34" fillId="0" borderId="16" xfId="0" applyFont="1" applyBorder="1" applyAlignment="1">
      <alignment horizontal="left" vertical="center"/>
    </xf>
    <xf numFmtId="9" fontId="34" fillId="0" borderId="16" xfId="0" applyNumberFormat="1" applyFont="1" applyBorder="1" applyAlignment="1">
      <alignment horizontal="center" vertical="center"/>
    </xf>
    <xf numFmtId="9" fontId="34" fillId="0" borderId="14" xfId="0" applyNumberFormat="1" applyFont="1" applyBorder="1" applyAlignment="1">
      <alignment horizontal="center" vertical="center"/>
    </xf>
    <xf numFmtId="17" fontId="34" fillId="0" borderId="16" xfId="0" applyNumberFormat="1" applyFont="1" applyBorder="1" applyAlignment="1">
      <alignment horizontal="center" vertical="center" wrapText="1"/>
    </xf>
    <xf numFmtId="0" fontId="34" fillId="0" borderId="14" xfId="0" applyFont="1" applyBorder="1" applyAlignment="1">
      <alignment horizontal="left" vertical="center"/>
    </xf>
    <xf numFmtId="9" fontId="34" fillId="0" borderId="21" xfId="0" applyNumberFormat="1" applyFont="1" applyBorder="1" applyAlignment="1">
      <alignment horizontal="center"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3" fillId="14" borderId="29" xfId="0" applyFont="1" applyFill="1" applyBorder="1" applyAlignment="1">
      <alignment horizontal="center" vertical="center"/>
    </xf>
    <xf numFmtId="0" fontId="3" fillId="14" borderId="30" xfId="0" applyFont="1" applyFill="1" applyBorder="1" applyAlignment="1">
      <alignment horizontal="center" vertical="center"/>
    </xf>
    <xf numFmtId="0" fontId="3" fillId="14" borderId="31" xfId="0" applyFont="1" applyFill="1" applyBorder="1" applyAlignment="1">
      <alignment horizontal="center" vertical="center"/>
    </xf>
    <xf numFmtId="0" fontId="3" fillId="0" borderId="1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3" fillId="15" borderId="29" xfId="0" applyFont="1" applyFill="1" applyBorder="1" applyAlignment="1">
      <alignment horizontal="center"/>
    </xf>
    <xf numFmtId="0" fontId="23" fillId="15" borderId="31" xfId="0" applyFont="1" applyFill="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19" fillId="2" borderId="38" xfId="0" applyFont="1" applyFill="1" applyBorder="1" applyAlignment="1">
      <alignment horizontal="center"/>
    </xf>
    <xf numFmtId="0" fontId="19" fillId="2" borderId="30" xfId="0" applyFont="1" applyFill="1" applyBorder="1" applyAlignment="1">
      <alignment horizontal="center"/>
    </xf>
    <xf numFmtId="0" fontId="19" fillId="2" borderId="39" xfId="0" applyFont="1" applyFill="1" applyBorder="1" applyAlignment="1">
      <alignment horizontal="center"/>
    </xf>
    <xf numFmtId="0" fontId="3" fillId="0" borderId="15"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33" xfId="0" applyFont="1" applyBorder="1" applyAlignment="1">
      <alignment horizontal="center" vertical="center" textRotation="90" wrapText="1"/>
    </xf>
    <xf numFmtId="0" fontId="25" fillId="0" borderId="34" xfId="0" applyFont="1" applyBorder="1"/>
    <xf numFmtId="0" fontId="3" fillId="13" borderId="29" xfId="0" applyFont="1" applyFill="1" applyBorder="1" applyAlignment="1">
      <alignment horizontal="center" vertical="center"/>
    </xf>
    <xf numFmtId="0" fontId="3" fillId="13" borderId="30" xfId="0" applyFont="1" applyFill="1" applyBorder="1" applyAlignment="1">
      <alignment horizontal="center" vertical="center"/>
    </xf>
    <xf numFmtId="0" fontId="3" fillId="13" borderId="31"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22" xfId="0" applyFont="1" applyBorder="1"/>
    <xf numFmtId="0" fontId="0" fillId="0" borderId="14" xfId="0" applyFont="1" applyBorder="1" applyAlignment="1"/>
    <xf numFmtId="0" fontId="3" fillId="11" borderId="29" xfId="0" applyFont="1" applyFill="1" applyBorder="1" applyAlignment="1">
      <alignment horizontal="center" vertical="center"/>
    </xf>
    <xf numFmtId="0" fontId="2" fillId="12" borderId="30" xfId="0" applyFont="1" applyFill="1" applyBorder="1"/>
    <xf numFmtId="0" fontId="2" fillId="12" borderId="31" xfId="0" applyFont="1" applyFill="1" applyBorder="1"/>
    <xf numFmtId="0" fontId="34" fillId="0" borderId="21" xfId="0" applyFont="1" applyBorder="1" applyAlignment="1">
      <alignment horizontal="left" vertical="center"/>
    </xf>
    <xf numFmtId="14" fontId="1" fillId="0" borderId="16" xfId="0" applyNumberFormat="1" applyFont="1" applyBorder="1" applyAlignment="1">
      <alignment horizontal="center"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6"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31" fillId="0" borderId="31" xfId="0" applyFont="1" applyBorder="1" applyAlignment="1">
      <alignment horizontal="left" vertical="center" wrapText="1"/>
    </xf>
    <xf numFmtId="0" fontId="31" fillId="0" borderId="35" xfId="0" applyFont="1" applyBorder="1" applyAlignment="1">
      <alignment horizontal="left" vertical="center" wrapText="1"/>
    </xf>
    <xf numFmtId="0" fontId="31" fillId="0" borderId="16" xfId="0" applyFont="1" applyBorder="1" applyAlignment="1">
      <alignment horizontal="left" vertical="center" wrapText="1"/>
    </xf>
    <xf numFmtId="0" fontId="31" fillId="0" borderId="14" xfId="0" applyFont="1" applyBorder="1" applyAlignment="1">
      <alignment horizontal="left" vertical="center" wrapText="1"/>
    </xf>
    <xf numFmtId="0" fontId="8" fillId="0" borderId="31" xfId="0" applyFont="1" applyBorder="1" applyAlignment="1">
      <alignment horizontal="left" vertical="center" wrapText="1"/>
    </xf>
    <xf numFmtId="0" fontId="8" fillId="0" borderId="26" xfId="0" applyFont="1" applyBorder="1" applyAlignment="1">
      <alignment horizontal="left" vertical="center" wrapText="1"/>
    </xf>
    <xf numFmtId="0" fontId="8" fillId="0" borderId="36"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36" xfId="0" applyFont="1" applyBorder="1" applyAlignment="1">
      <alignment horizontal="left" vertical="top" wrapText="1"/>
    </xf>
    <xf numFmtId="0" fontId="8" fillId="0" borderId="35" xfId="0" applyFont="1" applyBorder="1" applyAlignment="1">
      <alignment horizontal="left" vertical="top" wrapText="1"/>
    </xf>
    <xf numFmtId="0" fontId="10" fillId="0" borderId="36" xfId="0" applyFont="1" applyBorder="1" applyAlignment="1">
      <alignment horizontal="center" vertical="center" wrapText="1"/>
    </xf>
    <xf numFmtId="0" fontId="10" fillId="0" borderId="26" xfId="0" applyFont="1" applyBorder="1" applyAlignment="1">
      <alignment horizontal="center" vertical="center" wrapText="1"/>
    </xf>
    <xf numFmtId="0" fontId="31" fillId="0" borderId="27" xfId="0" applyFont="1" applyBorder="1" applyAlignment="1">
      <alignment horizontal="left" vertical="center" wrapText="1"/>
    </xf>
    <xf numFmtId="0" fontId="31" fillId="0" borderId="25" xfId="0" applyFont="1" applyBorder="1" applyAlignment="1">
      <alignment horizontal="left" vertical="center" wrapText="1"/>
    </xf>
    <xf numFmtId="0" fontId="14" fillId="5" borderId="5" xfId="0" applyFont="1" applyFill="1" applyBorder="1" applyAlignment="1">
      <alignment vertical="center" wrapText="1"/>
    </xf>
    <xf numFmtId="0" fontId="2" fillId="0" borderId="8" xfId="0" applyFont="1" applyBorder="1"/>
    <xf numFmtId="0" fontId="2" fillId="0" borderId="10" xfId="0" applyFont="1" applyBorder="1"/>
    <xf numFmtId="0" fontId="9" fillId="5" borderId="5" xfId="0" applyFont="1" applyFill="1" applyBorder="1" applyAlignment="1">
      <alignment vertical="center" wrapText="1"/>
    </xf>
    <xf numFmtId="0" fontId="9" fillId="0" borderId="11" xfId="0" applyFont="1" applyBorder="1" applyAlignment="1">
      <alignment horizontal="center" vertical="center" wrapText="1"/>
    </xf>
    <xf numFmtId="0" fontId="14" fillId="6" borderId="11" xfId="0" applyFont="1" applyFill="1" applyBorder="1" applyAlignment="1">
      <alignment vertical="center" wrapText="1"/>
    </xf>
    <xf numFmtId="0" fontId="9" fillId="6" borderId="11" xfId="0" applyFont="1" applyFill="1" applyBorder="1" applyAlignment="1">
      <alignment vertical="center" wrapText="1"/>
    </xf>
    <xf numFmtId="0" fontId="9" fillId="5" borderId="11" xfId="0" applyFont="1" applyFill="1" applyBorder="1" applyAlignment="1">
      <alignment horizontal="center" vertical="center" wrapText="1"/>
    </xf>
    <xf numFmtId="0" fontId="9" fillId="5" borderId="11" xfId="0" applyFont="1" applyFill="1" applyBorder="1" applyAlignment="1">
      <alignment vertical="center" wrapText="1"/>
    </xf>
    <xf numFmtId="0" fontId="9" fillId="5" borderId="11" xfId="0" applyFont="1" applyFill="1" applyBorder="1" applyAlignment="1">
      <alignment horizontal="left" vertical="center" wrapText="1"/>
    </xf>
    <xf numFmtId="0" fontId="14" fillId="5" borderId="11" xfId="0" applyFont="1" applyFill="1" applyBorder="1" applyAlignment="1">
      <alignment vertical="center" wrapText="1"/>
    </xf>
    <xf numFmtId="0" fontId="16" fillId="0" borderId="11" xfId="0" applyFont="1" applyBorder="1" applyAlignment="1">
      <alignment vertical="center" wrapText="1"/>
    </xf>
    <xf numFmtId="0" fontId="9" fillId="0" borderId="11" xfId="0" applyFont="1" applyBorder="1" applyAlignment="1">
      <alignment vertical="center" wrapText="1"/>
    </xf>
    <xf numFmtId="0" fontId="16" fillId="5" borderId="11" xfId="0" applyFont="1" applyFill="1" applyBorder="1" applyAlignment="1">
      <alignment vertical="center" wrapText="1"/>
    </xf>
  </cellXfs>
  <cellStyles count="2">
    <cellStyle name="Hipervínculo" xfId="1" builtinId="8"/>
    <cellStyle name="Normal" xfId="0" builtinId="0"/>
  </cellStyles>
  <dxfs count="70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47625</xdr:rowOff>
    </xdr:from>
    <xdr:ext cx="828675" cy="790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23</xdr:col>
      <xdr:colOff>19050</xdr:colOff>
      <xdr:row>1</xdr:row>
      <xdr:rowOff>133349</xdr:rowOff>
    </xdr:from>
    <xdr:ext cx="5537200" cy="6999061"/>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25713871" y="326117"/>
          <a:ext cx="5537200" cy="6999061"/>
        </a:xfrm>
        <a:prstGeom prst="rect">
          <a:avLst/>
        </a:prstGeom>
        <a:noFill/>
      </xdr:spPr>
    </xdr:pic>
    <xdr:clientData fLocksWithSheet="0"/>
  </xdr:oneCellAnchor>
  <xdr:oneCellAnchor>
    <xdr:from>
      <xdr:col>32</xdr:col>
      <xdr:colOff>0</xdr:colOff>
      <xdr:row>2</xdr:row>
      <xdr:rowOff>380999</xdr:rowOff>
    </xdr:from>
    <xdr:ext cx="4479018" cy="2487840"/>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xfrm>
          <a:off x="32124196" y="970642"/>
          <a:ext cx="4479018" cy="2487840"/>
        </a:xfrm>
        <a:prstGeom prst="rect">
          <a:avLst/>
        </a:prstGeom>
        <a:noFill/>
      </xdr:spPr>
    </xdr:pic>
    <xdr:clientData fLocksWithSheet="0"/>
  </xdr:oneCellAnchor>
  <xdr:twoCellAnchor editAs="oneCell">
    <xdr:from>
      <xdr:col>13</xdr:col>
      <xdr:colOff>669016</xdr:colOff>
      <xdr:row>1</xdr:row>
      <xdr:rowOff>164955</xdr:rowOff>
    </xdr:from>
    <xdr:to>
      <xdr:col>21</xdr:col>
      <xdr:colOff>464909</xdr:colOff>
      <xdr:row>4</xdr:row>
      <xdr:rowOff>1435611</xdr:rowOff>
    </xdr:to>
    <xdr:pic>
      <xdr:nvPicPr>
        <xdr:cNvPr id="5" name="Imagen 4">
          <a:extLst>
            <a:ext uri="{FF2B5EF4-FFF2-40B4-BE49-F238E27FC236}">
              <a16:creationId xmlns:a16="http://schemas.microsoft.com/office/drawing/2014/main" id="{927F7682-89B6-4CC2-9CE0-F222FBAEF814}"/>
            </a:ext>
          </a:extLst>
        </xdr:cNvPr>
        <xdr:cNvPicPr>
          <a:picLocks noChangeAspect="1"/>
        </xdr:cNvPicPr>
      </xdr:nvPicPr>
      <xdr:blipFill>
        <a:blip xmlns:r="http://schemas.openxmlformats.org/officeDocument/2006/relationships" r:embed="rId3"/>
        <a:stretch>
          <a:fillRect/>
        </a:stretch>
      </xdr:blipFill>
      <xdr:spPr>
        <a:xfrm>
          <a:off x="19220087" y="357723"/>
          <a:ext cx="5510893" cy="2914853"/>
        </a:xfrm>
        <a:prstGeom prst="rect">
          <a:avLst/>
        </a:prstGeom>
      </xdr:spPr>
    </xdr:pic>
    <xdr:clientData/>
  </xdr:twoCellAnchor>
  <xdr:twoCellAnchor editAs="oneCell">
    <xdr:from>
      <xdr:col>39</xdr:col>
      <xdr:colOff>703035</xdr:colOff>
      <xdr:row>2</xdr:row>
      <xdr:rowOff>32804</xdr:rowOff>
    </xdr:from>
    <xdr:to>
      <xdr:col>46</xdr:col>
      <xdr:colOff>421427</xdr:colOff>
      <xdr:row>10</xdr:row>
      <xdr:rowOff>521607</xdr:rowOff>
    </xdr:to>
    <xdr:pic>
      <xdr:nvPicPr>
        <xdr:cNvPr id="6" name="Imagen 5">
          <a:extLst>
            <a:ext uri="{FF2B5EF4-FFF2-40B4-BE49-F238E27FC236}">
              <a16:creationId xmlns:a16="http://schemas.microsoft.com/office/drawing/2014/main" id="{5C7A52D8-A3A9-4CFD-9E89-25228398CDB6}"/>
            </a:ext>
          </a:extLst>
        </xdr:cNvPr>
        <xdr:cNvPicPr>
          <a:picLocks noChangeAspect="1"/>
        </xdr:cNvPicPr>
      </xdr:nvPicPr>
      <xdr:blipFill>
        <a:blip xmlns:r="http://schemas.openxmlformats.org/officeDocument/2006/relationships" r:embed="rId4"/>
        <a:stretch>
          <a:fillRect/>
        </a:stretch>
      </xdr:blipFill>
      <xdr:spPr>
        <a:xfrm>
          <a:off x="37827856" y="645125"/>
          <a:ext cx="6215803" cy="6770768"/>
        </a:xfrm>
        <a:prstGeom prst="rect">
          <a:avLst/>
        </a:prstGeom>
      </xdr:spPr>
    </xdr:pic>
    <xdr:clientData/>
  </xdr:twoCellAnchor>
  <xdr:twoCellAnchor editAs="oneCell">
    <xdr:from>
      <xdr:col>47</xdr:col>
      <xdr:colOff>929822</xdr:colOff>
      <xdr:row>2</xdr:row>
      <xdr:rowOff>34018</xdr:rowOff>
    </xdr:from>
    <xdr:to>
      <xdr:col>55</xdr:col>
      <xdr:colOff>744907</xdr:colOff>
      <xdr:row>7</xdr:row>
      <xdr:rowOff>155788</xdr:rowOff>
    </xdr:to>
    <xdr:pic>
      <xdr:nvPicPr>
        <xdr:cNvPr id="7" name="Imagen 6">
          <a:extLst>
            <a:ext uri="{FF2B5EF4-FFF2-40B4-BE49-F238E27FC236}">
              <a16:creationId xmlns:a16="http://schemas.microsoft.com/office/drawing/2014/main" id="{4791B704-78A6-47DA-9DCA-745F15042CBB}"/>
            </a:ext>
          </a:extLst>
        </xdr:cNvPr>
        <xdr:cNvPicPr>
          <a:picLocks noChangeAspect="1"/>
        </xdr:cNvPicPr>
      </xdr:nvPicPr>
      <xdr:blipFill>
        <a:blip xmlns:r="http://schemas.openxmlformats.org/officeDocument/2006/relationships" r:embed="rId5"/>
        <a:stretch>
          <a:fillRect/>
        </a:stretch>
      </xdr:blipFill>
      <xdr:spPr>
        <a:xfrm>
          <a:off x="45515893" y="646339"/>
          <a:ext cx="7525800" cy="47822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xdr:colOff>
      <xdr:row>9</xdr:row>
      <xdr:rowOff>180975</xdr:rowOff>
    </xdr:from>
    <xdr:to>
      <xdr:col>11</xdr:col>
      <xdr:colOff>757918</xdr:colOff>
      <xdr:row>19</xdr:row>
      <xdr:rowOff>162128</xdr:rowOff>
    </xdr:to>
    <xdr:pic>
      <xdr:nvPicPr>
        <xdr:cNvPr id="2" name="Imagen 1">
          <a:extLst>
            <a:ext uri="{FF2B5EF4-FFF2-40B4-BE49-F238E27FC236}">
              <a16:creationId xmlns:a16="http://schemas.microsoft.com/office/drawing/2014/main" id="{DCDBBDEC-C603-43C4-A720-C10732326380}"/>
            </a:ext>
          </a:extLst>
        </xdr:cNvPr>
        <xdr:cNvPicPr>
          <a:picLocks noChangeAspect="1"/>
        </xdr:cNvPicPr>
      </xdr:nvPicPr>
      <xdr:blipFill>
        <a:blip xmlns:r="http://schemas.openxmlformats.org/officeDocument/2006/relationships" r:embed="rId1"/>
        <a:stretch>
          <a:fillRect/>
        </a:stretch>
      </xdr:blipFill>
      <xdr:spPr>
        <a:xfrm>
          <a:off x="7096125" y="1895475"/>
          <a:ext cx="5510893" cy="2914853"/>
        </a:xfrm>
        <a:prstGeom prst="rect">
          <a:avLst/>
        </a:prstGeom>
      </xdr:spPr>
    </xdr:pic>
    <xdr:clientData/>
  </xdr:twoCellAnchor>
  <xdr:twoCellAnchor editAs="oneCell">
    <xdr:from>
      <xdr:col>1</xdr:col>
      <xdr:colOff>962025</xdr:colOff>
      <xdr:row>175</xdr:row>
      <xdr:rowOff>114300</xdr:rowOff>
    </xdr:from>
    <xdr:to>
      <xdr:col>3</xdr:col>
      <xdr:colOff>1695450</xdr:colOff>
      <xdr:row>189</xdr:row>
      <xdr:rowOff>81555</xdr:rowOff>
    </xdr:to>
    <xdr:pic>
      <xdr:nvPicPr>
        <xdr:cNvPr id="4" name="Imagen 3">
          <a:extLst>
            <a:ext uri="{FF2B5EF4-FFF2-40B4-BE49-F238E27FC236}">
              <a16:creationId xmlns:a16="http://schemas.microsoft.com/office/drawing/2014/main" id="{5D907B14-33FC-46FF-B7ED-41BAF98AFA65}"/>
            </a:ext>
          </a:extLst>
        </xdr:cNvPr>
        <xdr:cNvPicPr>
          <a:picLocks noChangeAspect="1"/>
        </xdr:cNvPicPr>
      </xdr:nvPicPr>
      <xdr:blipFill>
        <a:blip xmlns:r="http://schemas.openxmlformats.org/officeDocument/2006/relationships" r:embed="rId2"/>
        <a:stretch>
          <a:fillRect/>
        </a:stretch>
      </xdr:blipFill>
      <xdr:spPr>
        <a:xfrm>
          <a:off x="3419475" y="38690550"/>
          <a:ext cx="3600450" cy="2767605"/>
        </a:xfrm>
        <a:prstGeom prst="rect">
          <a:avLst/>
        </a:prstGeom>
      </xdr:spPr>
    </xdr:pic>
    <xdr:clientData/>
  </xdr:twoCellAnchor>
  <xdr:twoCellAnchor editAs="oneCell">
    <xdr:from>
      <xdr:col>8</xdr:col>
      <xdr:colOff>581025</xdr:colOff>
      <xdr:row>167</xdr:row>
      <xdr:rowOff>38100</xdr:rowOff>
    </xdr:from>
    <xdr:to>
      <xdr:col>10</xdr:col>
      <xdr:colOff>257398</xdr:colOff>
      <xdr:row>173</xdr:row>
      <xdr:rowOff>66846</xdr:rowOff>
    </xdr:to>
    <xdr:pic>
      <xdr:nvPicPr>
        <xdr:cNvPr id="5" name="Imagen 4">
          <a:extLst>
            <a:ext uri="{FF2B5EF4-FFF2-40B4-BE49-F238E27FC236}">
              <a16:creationId xmlns:a16="http://schemas.microsoft.com/office/drawing/2014/main" id="{C3367AE6-19A9-4773-8A19-559F82E23D53}"/>
            </a:ext>
          </a:extLst>
        </xdr:cNvPr>
        <xdr:cNvPicPr>
          <a:picLocks noChangeAspect="1"/>
        </xdr:cNvPicPr>
      </xdr:nvPicPr>
      <xdr:blipFill>
        <a:blip xmlns:r="http://schemas.openxmlformats.org/officeDocument/2006/relationships" r:embed="rId3"/>
        <a:stretch>
          <a:fillRect/>
        </a:stretch>
      </xdr:blipFill>
      <xdr:spPr>
        <a:xfrm>
          <a:off x="10325100" y="37014150"/>
          <a:ext cx="1600423" cy="12288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ownloads\Mapa%20de%20riesgos%20Corrupci&#243;n%20Institucional_V3_Abril_OA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F%20Mapa%20de%20riesgos%20Corrupci&#243;n%20Institucional_V3_Abril_SA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LL\Downloads\Mapa%20de%20riesgos%20Corrupci&#243;n%20Institucional_V3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5">
          <cell r="A15" t="str">
            <v>No se ha presentado en los ultimos 5 años.</v>
          </cell>
          <cell r="B15" t="str">
            <v>Rara vez</v>
          </cell>
          <cell r="C15" t="str">
            <v>Rara vez</v>
          </cell>
          <cell r="D15" t="str">
            <v>El evento puede ocurrir solo en circunstancias excepcionales (poco comunes o anormales)</v>
          </cell>
        </row>
        <row r="16">
          <cell r="A16" t="str">
            <v>Al menos 1 vez en los últimos 5 años</v>
          </cell>
          <cell r="B16" t="str">
            <v>Improbable</v>
          </cell>
          <cell r="C16" t="str">
            <v>Improbable</v>
          </cell>
          <cell r="D16" t="str">
            <v>El evento puede ocurrir en algún momento</v>
          </cell>
        </row>
        <row r="17">
          <cell r="A17" t="str">
            <v>Al menos 1 vez en los últimos 2 años</v>
          </cell>
          <cell r="B17" t="str">
            <v>Posible</v>
          </cell>
          <cell r="C17" t="str">
            <v>Posible</v>
          </cell>
          <cell r="D17" t="str">
            <v>El evento podrá ocurrir en algún momento</v>
          </cell>
        </row>
        <row r="18">
          <cell r="A18" t="str">
            <v>Al menos 1 vez en los último año</v>
          </cell>
          <cell r="B18" t="str">
            <v>Probable</v>
          </cell>
          <cell r="C18" t="str">
            <v>Probable</v>
          </cell>
          <cell r="D18" t="str">
            <v>Es viable que el evento ocurra en la mayoría de las circunstancias</v>
          </cell>
        </row>
        <row r="19">
          <cell r="A19" t="str">
            <v>Más de una vez al año</v>
          </cell>
          <cell r="B19" t="str">
            <v>Casi seguro</v>
          </cell>
          <cell r="C19" t="str">
            <v>Casi seguro</v>
          </cell>
          <cell r="D19" t="str">
            <v>Se espera que el evento ocurra en la mayoría de las circunstancias</v>
          </cell>
        </row>
        <row r="115">
          <cell r="B115" t="str">
            <v>Asignado</v>
          </cell>
          <cell r="C115">
            <v>15</v>
          </cell>
        </row>
        <row r="116">
          <cell r="B116" t="str">
            <v>No Asignado</v>
          </cell>
          <cell r="C116">
            <v>0</v>
          </cell>
        </row>
        <row r="118">
          <cell r="B118" t="str">
            <v>Adecuado</v>
          </cell>
          <cell r="C118">
            <v>15</v>
          </cell>
        </row>
        <row r="119">
          <cell r="B119" t="str">
            <v>Inadecuado</v>
          </cell>
          <cell r="C119">
            <v>0</v>
          </cell>
        </row>
        <row r="121">
          <cell r="B121" t="str">
            <v>Oportuna</v>
          </cell>
          <cell r="C121">
            <v>15</v>
          </cell>
        </row>
        <row r="122">
          <cell r="B122" t="str">
            <v>Inoportuna</v>
          </cell>
          <cell r="C122">
            <v>0</v>
          </cell>
        </row>
        <row r="124">
          <cell r="B124" t="str">
            <v>Prevenir</v>
          </cell>
          <cell r="C124">
            <v>15</v>
          </cell>
        </row>
        <row r="125">
          <cell r="B125" t="str">
            <v>Detectar</v>
          </cell>
          <cell r="C125">
            <v>10</v>
          </cell>
        </row>
        <row r="126">
          <cell r="B126" t="str">
            <v>No es un control</v>
          </cell>
          <cell r="C126">
            <v>0</v>
          </cell>
        </row>
        <row r="128">
          <cell r="B128" t="str">
            <v>Confiable</v>
          </cell>
          <cell r="C128">
            <v>15</v>
          </cell>
        </row>
        <row r="129">
          <cell r="B129" t="str">
            <v>No confiable</v>
          </cell>
          <cell r="C129">
            <v>0</v>
          </cell>
        </row>
        <row r="131">
          <cell r="B131" t="str">
            <v>Se investigan y resuelven oportunamente</v>
          </cell>
          <cell r="C131">
            <v>15</v>
          </cell>
        </row>
        <row r="132">
          <cell r="B132" t="str">
            <v>No se investigan y resuelven oportunamente</v>
          </cell>
          <cell r="C132">
            <v>0</v>
          </cell>
        </row>
        <row r="134">
          <cell r="B134" t="str">
            <v>Completa</v>
          </cell>
          <cell r="C134">
            <v>15</v>
          </cell>
        </row>
        <row r="135">
          <cell r="B135" t="str">
            <v>Incompleta</v>
          </cell>
          <cell r="C135">
            <v>10</v>
          </cell>
        </row>
        <row r="136">
          <cell r="B136" t="str">
            <v>No existe</v>
          </cell>
          <cell r="C136">
            <v>0</v>
          </cell>
        </row>
        <row r="141">
          <cell r="A141" t="str">
            <v>El control se ejecuta de manera consistente por parte del responsable.</v>
          </cell>
          <cell r="B141" t="str">
            <v>Fuerte</v>
          </cell>
        </row>
        <row r="142">
          <cell r="A142" t="str">
            <v>El control se ejecuta algunas veces por parte del responsable.</v>
          </cell>
          <cell r="B142" t="str">
            <v>Moderado</v>
          </cell>
        </row>
        <row r="143">
          <cell r="A143" t="str">
            <v>El control no se ejecuta por parte del responsable.</v>
          </cell>
          <cell r="B143" t="str">
            <v>Débil</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corrupción"/>
      <sheetName val="Mapa calor-Tablas de referencia"/>
      <sheetName val="Tablas"/>
    </sheetNames>
    <sheetDataSet>
      <sheetData sheetId="0"/>
      <sheetData sheetId="1"/>
      <sheetData sheetId="2">
        <row r="147">
          <cell r="C147" t="str">
            <v>FuerteFuerte</v>
          </cell>
          <cell r="D147" t="str">
            <v>Fuerte</v>
          </cell>
          <cell r="E147" t="str">
            <v xml:space="preserve">No </v>
          </cell>
        </row>
        <row r="148">
          <cell r="C148" t="str">
            <v>FuerteModerado</v>
          </cell>
          <cell r="D148" t="str">
            <v>Moderado</v>
          </cell>
          <cell r="E148" t="str">
            <v>Sí</v>
          </cell>
        </row>
        <row r="149">
          <cell r="C149" t="str">
            <v>FuerteDébil</v>
          </cell>
          <cell r="D149" t="str">
            <v>Débil</v>
          </cell>
          <cell r="E149" t="str">
            <v>Sí</v>
          </cell>
        </row>
        <row r="150">
          <cell r="C150" t="str">
            <v>ModeradoFuerte</v>
          </cell>
          <cell r="D150" t="str">
            <v>Moderado</v>
          </cell>
          <cell r="E150" t="str">
            <v>Sí</v>
          </cell>
        </row>
        <row r="151">
          <cell r="C151" t="str">
            <v>ModeradoModerado</v>
          </cell>
          <cell r="D151" t="str">
            <v>Moderado</v>
          </cell>
          <cell r="E151" t="str">
            <v>Sí</v>
          </cell>
        </row>
        <row r="152">
          <cell r="C152" t="str">
            <v>ModeradoDébil</v>
          </cell>
          <cell r="D152" t="str">
            <v>Débil</v>
          </cell>
          <cell r="E152" t="str">
            <v>Sí</v>
          </cell>
        </row>
        <row r="153">
          <cell r="C153" t="str">
            <v>DébilFuerte</v>
          </cell>
          <cell r="D153" t="str">
            <v>Débil</v>
          </cell>
          <cell r="E153" t="str">
            <v>Sí</v>
          </cell>
        </row>
        <row r="154">
          <cell r="C154" t="str">
            <v>DébilModerado</v>
          </cell>
          <cell r="D154" t="str">
            <v>Débil</v>
          </cell>
          <cell r="E154" t="str">
            <v>Sí</v>
          </cell>
        </row>
        <row r="155">
          <cell r="C155" t="str">
            <v>DébilDébil</v>
          </cell>
          <cell r="D155" t="str">
            <v>Débil</v>
          </cell>
          <cell r="E155" t="str">
            <v>Sí</v>
          </cell>
        </row>
        <row r="159">
          <cell r="C159" t="str">
            <v>Rara vezModerado</v>
          </cell>
          <cell r="D159" t="str">
            <v>Moderado</v>
          </cell>
        </row>
        <row r="160">
          <cell r="C160" t="str">
            <v>ImprobableModerado</v>
          </cell>
          <cell r="D160" t="str">
            <v>Moderado</v>
          </cell>
        </row>
        <row r="161">
          <cell r="C161" t="str">
            <v>PosibleModerado</v>
          </cell>
          <cell r="D161" t="str">
            <v>Alto</v>
          </cell>
        </row>
        <row r="162">
          <cell r="C162" t="str">
            <v>ProbableModerado</v>
          </cell>
          <cell r="D162" t="str">
            <v>Alto</v>
          </cell>
        </row>
        <row r="163">
          <cell r="C163" t="str">
            <v>Casi seguroModerado</v>
          </cell>
          <cell r="D163" t="str">
            <v>Extremo</v>
          </cell>
        </row>
        <row r="164">
          <cell r="C164" t="str">
            <v>Rara vezMayor</v>
          </cell>
          <cell r="D164" t="str">
            <v>Moderado</v>
          </cell>
        </row>
        <row r="165">
          <cell r="C165" t="str">
            <v>ImprobableMayor</v>
          </cell>
          <cell r="D165" t="str">
            <v>Moderado</v>
          </cell>
        </row>
        <row r="166">
          <cell r="C166" t="str">
            <v>PosibleMayor</v>
          </cell>
          <cell r="D166" t="str">
            <v>Extremo</v>
          </cell>
        </row>
        <row r="167">
          <cell r="C167" t="str">
            <v>ProbableMayor</v>
          </cell>
          <cell r="D167" t="str">
            <v>Extremo</v>
          </cell>
        </row>
        <row r="168">
          <cell r="C168" t="str">
            <v>Casi seguroMayor</v>
          </cell>
          <cell r="D168" t="str">
            <v>Extremo</v>
          </cell>
        </row>
        <row r="169">
          <cell r="C169" t="str">
            <v>Rara vezCatastrófico</v>
          </cell>
          <cell r="D169" t="str">
            <v>Extremo</v>
          </cell>
        </row>
        <row r="170">
          <cell r="C170" t="str">
            <v>ImprobableCatastrófico</v>
          </cell>
          <cell r="D170" t="str">
            <v>Extremo</v>
          </cell>
        </row>
        <row r="171">
          <cell r="C171" t="str">
            <v>PosibleCatastrófico</v>
          </cell>
          <cell r="D171" t="str">
            <v>Extremo</v>
          </cell>
        </row>
        <row r="172">
          <cell r="C172" t="str">
            <v>ProbableCatastrófico</v>
          </cell>
          <cell r="D172" t="str">
            <v>Extremo</v>
          </cell>
        </row>
        <row r="173">
          <cell r="C173" t="str">
            <v>Casi seguroCatastrófico</v>
          </cell>
          <cell r="D173" t="str">
            <v>Extremo</v>
          </cell>
        </row>
        <row r="186">
          <cell r="H186" t="str">
            <v>Casi seguroFuerte</v>
          </cell>
          <cell r="I186" t="str">
            <v>Posible</v>
          </cell>
        </row>
        <row r="187">
          <cell r="H187" t="str">
            <v>ProbableFuerte</v>
          </cell>
          <cell r="I187" t="str">
            <v>Improbable</v>
          </cell>
        </row>
        <row r="188">
          <cell r="H188" t="str">
            <v>PosibleFuerte</v>
          </cell>
          <cell r="I188" t="str">
            <v>Rara vez</v>
          </cell>
        </row>
        <row r="189">
          <cell r="H189" t="str">
            <v>ImprobableFuerte</v>
          </cell>
          <cell r="I189" t="str">
            <v>Rara vez</v>
          </cell>
        </row>
        <row r="190">
          <cell r="H190" t="str">
            <v>Rara vezFuerte</v>
          </cell>
          <cell r="I190" t="str">
            <v>Rara vez</v>
          </cell>
        </row>
        <row r="191">
          <cell r="H191" t="str">
            <v>Casi seguroModerado</v>
          </cell>
          <cell r="I191" t="str">
            <v>Probable</v>
          </cell>
        </row>
        <row r="192">
          <cell r="H192" t="str">
            <v>ProbableModerado</v>
          </cell>
          <cell r="I192" t="str">
            <v>Posible</v>
          </cell>
        </row>
        <row r="193">
          <cell r="H193" t="str">
            <v>PosibleModerado</v>
          </cell>
          <cell r="I193" t="str">
            <v>Improbable</v>
          </cell>
        </row>
        <row r="194">
          <cell r="H194" t="str">
            <v>ImprobableModerado</v>
          </cell>
          <cell r="I194" t="str">
            <v>Rara vez</v>
          </cell>
        </row>
        <row r="195">
          <cell r="H195" t="str">
            <v>Rara vezModerado</v>
          </cell>
          <cell r="I195" t="str">
            <v>Rara vez</v>
          </cell>
        </row>
        <row r="196">
          <cell r="H196" t="str">
            <v>Casi seguroDébil</v>
          </cell>
          <cell r="I196" t="str">
            <v>Casi seguro</v>
          </cell>
        </row>
        <row r="197">
          <cell r="H197" t="str">
            <v>ProbableDébil</v>
          </cell>
          <cell r="I197" t="str">
            <v>Probable</v>
          </cell>
        </row>
        <row r="198">
          <cell r="H198" t="str">
            <v>PosibleDébil</v>
          </cell>
          <cell r="I198" t="str">
            <v>Posible</v>
          </cell>
        </row>
        <row r="199">
          <cell r="H199" t="str">
            <v>ImprobableDébil</v>
          </cell>
          <cell r="I199" t="str">
            <v>Improbable</v>
          </cell>
        </row>
        <row r="200">
          <cell r="H200" t="str">
            <v>Rara vezDébil</v>
          </cell>
          <cell r="I200" t="str">
            <v>Rara vez</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drive/u/1/folders/1cIrAC6YSf9Bndc64WxfOJbroHF3KBw5u" TargetMode="External"/><Relationship Id="rId1" Type="http://schemas.openxmlformats.org/officeDocument/2006/relationships/hyperlink" Target="https://bit.ly/MiHdVEnNido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999"/>
  <sheetViews>
    <sheetView tabSelected="1" topLeftCell="BN4" zoomScale="70" zoomScaleNormal="85" workbookViewId="0">
      <selection activeCell="BV8" sqref="BV8"/>
    </sheetView>
  </sheetViews>
  <sheetFormatPr baseColWidth="10" defaultColWidth="12.59765625" defaultRowHeight="15" customHeight="1"/>
  <cols>
    <col min="1" max="1" width="14.59765625" customWidth="1"/>
    <col min="2" max="2" width="12.59765625" customWidth="1"/>
    <col min="3" max="3" width="30.19921875" customWidth="1"/>
    <col min="4" max="4" width="5.19921875" customWidth="1"/>
    <col min="5" max="5" width="29" customWidth="1"/>
    <col min="6" max="6" width="14.8984375" customWidth="1"/>
    <col min="7" max="7" width="21.3984375" customWidth="1"/>
    <col min="8" max="8" width="26" customWidth="1"/>
    <col min="9" max="9" width="13.09765625" customWidth="1"/>
    <col min="10" max="10" width="7.09765625" hidden="1" customWidth="1"/>
    <col min="11" max="13" width="5.8984375" customWidth="1"/>
    <col min="14" max="14" width="7.8984375" customWidth="1"/>
    <col min="15" max="16" width="5.8984375" customWidth="1"/>
    <col min="17" max="17" width="7" customWidth="1"/>
    <col min="18" max="18" width="12.19921875" customWidth="1"/>
    <col min="19" max="19" width="5.8984375" customWidth="1"/>
    <col min="20" max="20" width="7.3984375" customWidth="1"/>
    <col min="21" max="26" width="5.8984375" customWidth="1"/>
    <col min="27" max="27" width="4.59765625" customWidth="1"/>
    <col min="28" max="28" width="3.59765625" customWidth="1"/>
    <col min="29" max="29" width="4" customWidth="1"/>
    <col min="30" max="30" width="10.5" hidden="1" customWidth="1"/>
    <col min="31" max="31" width="13.69921875" customWidth="1"/>
    <col min="32" max="32" width="3.5" hidden="1" customWidth="1"/>
    <col min="33" max="33" width="14.09765625" customWidth="1"/>
    <col min="34" max="34" width="35.3984375" customWidth="1"/>
    <col min="35" max="35" width="36.59765625" customWidth="1"/>
    <col min="36" max="36" width="10.296875" customWidth="1"/>
    <col min="37" max="37" width="3.3984375" hidden="1" customWidth="1"/>
    <col min="38" max="38" width="11.296875" customWidth="1"/>
    <col min="39" max="39" width="3.3984375" hidden="1" customWidth="1"/>
    <col min="40" max="40" width="10.296875" customWidth="1"/>
    <col min="41" max="41" width="3.3984375" hidden="1" customWidth="1"/>
    <col min="42" max="42" width="9.5" customWidth="1"/>
    <col min="43" max="43" width="3.3984375" hidden="1" customWidth="1"/>
    <col min="44" max="44" width="10.296875" customWidth="1"/>
    <col min="45" max="45" width="3.3984375" hidden="1" customWidth="1"/>
    <col min="46" max="46" width="15.796875" customWidth="1"/>
    <col min="47" max="47" width="3.3984375" hidden="1" customWidth="1"/>
    <col min="48" max="48" width="11.69921875" customWidth="1"/>
    <col min="49" max="49" width="3.3984375" hidden="1" customWidth="1"/>
    <col min="50" max="50" width="4.59765625" hidden="1" customWidth="1"/>
    <col min="51" max="51" width="14" customWidth="1"/>
    <col min="52" max="52" width="14.796875" customWidth="1"/>
    <col min="53" max="53" width="12.5" customWidth="1"/>
    <col min="54" max="54" width="14.3984375" hidden="1" customWidth="1"/>
    <col min="55" max="55" width="14.19921875" customWidth="1"/>
    <col min="56" max="56" width="14.3984375" customWidth="1"/>
    <col min="57" max="57" width="26" customWidth="1"/>
    <col min="58" max="58" width="12.296875" hidden="1" customWidth="1"/>
    <col min="59" max="59" width="14.09765625" customWidth="1"/>
    <col min="60" max="60" width="14.5" hidden="1" customWidth="1"/>
    <col min="61" max="61" width="14.19921875" customWidth="1"/>
    <col min="62" max="62" width="17.3984375" hidden="1" customWidth="1"/>
    <col min="63" max="63" width="15.09765625" customWidth="1"/>
    <col min="64" max="64" width="14.296875" customWidth="1"/>
    <col min="65" max="65" width="27.69921875" customWidth="1"/>
    <col min="66" max="66" width="20.59765625" customWidth="1"/>
    <col min="67" max="69" width="15.59765625" customWidth="1"/>
    <col min="70" max="70" width="14.5" customWidth="1"/>
    <col min="71" max="71" width="73.59765625" customWidth="1"/>
    <col min="72" max="72" width="62.3984375" customWidth="1"/>
  </cols>
  <sheetData>
    <row r="1" spans="1:72" ht="22.5" customHeight="1">
      <c r="A1" s="185"/>
      <c r="B1" s="171"/>
      <c r="C1" s="171"/>
      <c r="D1" s="236" t="s">
        <v>0</v>
      </c>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62" t="s">
        <v>1</v>
      </c>
    </row>
    <row r="2" spans="1:72" ht="22.5" customHeight="1">
      <c r="A2" s="171"/>
      <c r="B2" s="253"/>
      <c r="C2" s="171"/>
      <c r="D2" s="237" t="s">
        <v>425</v>
      </c>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63" t="s">
        <v>316</v>
      </c>
    </row>
    <row r="3" spans="1:72" ht="22.5" customHeight="1">
      <c r="A3" s="171"/>
      <c r="B3" s="171"/>
      <c r="C3" s="171"/>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63" t="s">
        <v>426</v>
      </c>
    </row>
    <row r="4" spans="1:72" ht="16.2" thickBo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30"/>
      <c r="BT4" s="1"/>
    </row>
    <row r="5" spans="1:72" ht="16.2" thickBot="1">
      <c r="A5" s="254" t="s">
        <v>2</v>
      </c>
      <c r="B5" s="255"/>
      <c r="C5" s="256"/>
      <c r="D5" s="247" t="s">
        <v>3</v>
      </c>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9"/>
      <c r="AH5" s="240" t="s">
        <v>4</v>
      </c>
      <c r="AI5" s="241"/>
      <c r="AJ5" s="241"/>
      <c r="AK5" s="241"/>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2"/>
      <c r="BM5" s="229" t="s">
        <v>318</v>
      </c>
      <c r="BN5" s="230"/>
      <c r="BO5" s="230"/>
      <c r="BP5" s="230"/>
      <c r="BQ5" s="230"/>
      <c r="BR5" s="231"/>
      <c r="BS5" s="234" t="s">
        <v>241</v>
      </c>
      <c r="BT5" s="235"/>
    </row>
    <row r="6" spans="1:72" ht="21" customHeight="1">
      <c r="A6" s="250" t="s">
        <v>5</v>
      </c>
      <c r="B6" s="203" t="s">
        <v>6</v>
      </c>
      <c r="C6" s="251" t="s">
        <v>7</v>
      </c>
      <c r="D6" s="250" t="s">
        <v>8</v>
      </c>
      <c r="E6" s="203" t="s">
        <v>9</v>
      </c>
      <c r="F6" s="203" t="s">
        <v>10</v>
      </c>
      <c r="G6" s="204" t="s">
        <v>297</v>
      </c>
      <c r="H6" s="205"/>
      <c r="I6" s="206" t="s">
        <v>11</v>
      </c>
      <c r="J6" s="207" t="s">
        <v>12</v>
      </c>
      <c r="K6" s="211" t="s">
        <v>13</v>
      </c>
      <c r="L6" s="205"/>
      <c r="M6" s="205"/>
      <c r="N6" s="205"/>
      <c r="O6" s="205"/>
      <c r="P6" s="205"/>
      <c r="Q6" s="205"/>
      <c r="R6" s="205"/>
      <c r="S6" s="205"/>
      <c r="T6" s="205"/>
      <c r="U6" s="205"/>
      <c r="V6" s="205"/>
      <c r="W6" s="205"/>
      <c r="X6" s="205"/>
      <c r="Y6" s="205"/>
      <c r="Z6" s="205"/>
      <c r="AA6" s="205"/>
      <c r="AB6" s="205"/>
      <c r="AC6" s="205"/>
      <c r="AD6" s="68"/>
      <c r="AE6" s="212" t="s">
        <v>14</v>
      </c>
      <c r="AF6" s="53"/>
      <c r="AG6" s="209" t="s">
        <v>15</v>
      </c>
      <c r="AH6" s="238" t="s">
        <v>303</v>
      </c>
      <c r="AI6" s="207" t="s">
        <v>304</v>
      </c>
      <c r="AJ6" s="207" t="s">
        <v>305</v>
      </c>
      <c r="AK6" s="207"/>
      <c r="AL6" s="207"/>
      <c r="AM6" s="207"/>
      <c r="AN6" s="207"/>
      <c r="AO6" s="207"/>
      <c r="AP6" s="207"/>
      <c r="AQ6" s="207"/>
      <c r="AR6" s="207"/>
      <c r="AS6" s="207"/>
      <c r="AT6" s="207"/>
      <c r="AU6" s="207"/>
      <c r="AV6" s="207"/>
      <c r="AW6" s="207"/>
      <c r="AX6" s="207"/>
      <c r="AY6" s="207"/>
      <c r="AZ6" s="207" t="s">
        <v>300</v>
      </c>
      <c r="BA6" s="207"/>
      <c r="BB6" s="66"/>
      <c r="BC6" s="207" t="s">
        <v>299</v>
      </c>
      <c r="BD6" s="207"/>
      <c r="BE6" s="207"/>
      <c r="BF6" s="207"/>
      <c r="BG6" s="207"/>
      <c r="BH6" s="66"/>
      <c r="BI6" s="207" t="s">
        <v>301</v>
      </c>
      <c r="BJ6" s="207"/>
      <c r="BK6" s="207"/>
      <c r="BL6" s="245" t="s">
        <v>18</v>
      </c>
      <c r="BM6" s="215" t="s">
        <v>317</v>
      </c>
      <c r="BN6" s="207" t="s">
        <v>19</v>
      </c>
      <c r="BO6" s="204" t="s">
        <v>20</v>
      </c>
      <c r="BP6" s="204" t="s">
        <v>21</v>
      </c>
      <c r="BQ6" s="204" t="s">
        <v>242</v>
      </c>
      <c r="BR6" s="193" t="s">
        <v>243</v>
      </c>
      <c r="BS6" s="243" t="s">
        <v>314</v>
      </c>
      <c r="BT6" s="232" t="s">
        <v>315</v>
      </c>
    </row>
    <row r="7" spans="1:72" ht="144.6" customHeight="1" thickBot="1">
      <c r="A7" s="158"/>
      <c r="B7" s="160"/>
      <c r="C7" s="252"/>
      <c r="D7" s="158"/>
      <c r="E7" s="160"/>
      <c r="F7" s="160"/>
      <c r="G7" s="160"/>
      <c r="H7" s="160"/>
      <c r="I7" s="160"/>
      <c r="J7" s="208"/>
      <c r="K7" s="54" t="s">
        <v>22</v>
      </c>
      <c r="L7" s="54" t="s">
        <v>23</v>
      </c>
      <c r="M7" s="54" t="s">
        <v>24</v>
      </c>
      <c r="N7" s="54" t="s">
        <v>25</v>
      </c>
      <c r="O7" s="54" t="s">
        <v>26</v>
      </c>
      <c r="P7" s="54" t="s">
        <v>27</v>
      </c>
      <c r="Q7" s="54" t="s">
        <v>28</v>
      </c>
      <c r="R7" s="54" t="s">
        <v>29</v>
      </c>
      <c r="S7" s="54" t="s">
        <v>30</v>
      </c>
      <c r="T7" s="54" t="s">
        <v>31</v>
      </c>
      <c r="U7" s="54" t="s">
        <v>32</v>
      </c>
      <c r="V7" s="54" t="s">
        <v>33</v>
      </c>
      <c r="W7" s="54" t="s">
        <v>34</v>
      </c>
      <c r="X7" s="54" t="s">
        <v>35</v>
      </c>
      <c r="Y7" s="54" t="s">
        <v>36</v>
      </c>
      <c r="Z7" s="54" t="s">
        <v>37</v>
      </c>
      <c r="AA7" s="54" t="s">
        <v>38</v>
      </c>
      <c r="AB7" s="54" t="s">
        <v>39</v>
      </c>
      <c r="AC7" s="54" t="s">
        <v>40</v>
      </c>
      <c r="AD7" s="55"/>
      <c r="AE7" s="213"/>
      <c r="AF7" s="56"/>
      <c r="AG7" s="210"/>
      <c r="AH7" s="239"/>
      <c r="AI7" s="214"/>
      <c r="AJ7" s="57" t="s">
        <v>259</v>
      </c>
      <c r="AK7" s="57"/>
      <c r="AL7" s="58" t="s">
        <v>260</v>
      </c>
      <c r="AM7" s="58"/>
      <c r="AN7" s="58" t="s">
        <v>261</v>
      </c>
      <c r="AO7" s="58"/>
      <c r="AP7" s="58" t="s">
        <v>262</v>
      </c>
      <c r="AQ7" s="58"/>
      <c r="AR7" s="58" t="s">
        <v>263</v>
      </c>
      <c r="AS7" s="58"/>
      <c r="AT7" s="58" t="s">
        <v>264</v>
      </c>
      <c r="AU7" s="58"/>
      <c r="AV7" s="58" t="s">
        <v>285</v>
      </c>
      <c r="AW7" s="58"/>
      <c r="AX7" s="58"/>
      <c r="AY7" s="59" t="s">
        <v>286</v>
      </c>
      <c r="AZ7" s="59" t="s">
        <v>306</v>
      </c>
      <c r="BA7" s="59" t="s">
        <v>293</v>
      </c>
      <c r="BB7" s="59"/>
      <c r="BC7" s="59" t="s">
        <v>298</v>
      </c>
      <c r="BD7" s="59" t="s">
        <v>296</v>
      </c>
      <c r="BE7" s="59" t="s">
        <v>307</v>
      </c>
      <c r="BF7" s="59"/>
      <c r="BG7" s="59" t="s">
        <v>299</v>
      </c>
      <c r="BH7" s="59"/>
      <c r="BI7" s="59" t="s">
        <v>16</v>
      </c>
      <c r="BJ7" s="59"/>
      <c r="BK7" s="59" t="s">
        <v>17</v>
      </c>
      <c r="BL7" s="246"/>
      <c r="BM7" s="216"/>
      <c r="BN7" s="214"/>
      <c r="BO7" s="217"/>
      <c r="BP7" s="217"/>
      <c r="BQ7" s="217"/>
      <c r="BR7" s="194"/>
      <c r="BS7" s="244"/>
      <c r="BT7" s="233"/>
    </row>
    <row r="8" spans="1:72" ht="165" customHeight="1">
      <c r="A8" s="226" t="s">
        <v>45</v>
      </c>
      <c r="B8" s="262" t="s">
        <v>46</v>
      </c>
      <c r="C8" s="161" t="s">
        <v>47</v>
      </c>
      <c r="D8" s="188">
        <v>1</v>
      </c>
      <c r="E8" s="186" t="s">
        <v>57</v>
      </c>
      <c r="F8" s="186" t="s">
        <v>69</v>
      </c>
      <c r="G8" s="186" t="s">
        <v>251</v>
      </c>
      <c r="H8" s="186" t="str">
        <f>IFERROR(VLOOKUP(G8,Tablas!$A$15:$D$19,4,0)," ")</f>
        <v>El evento podrá ocurrir en algún momento</v>
      </c>
      <c r="I8" s="188" t="str">
        <f>IFERROR(VLOOKUP(G8,Tablas!$A$15:$C$19,3,0)," ")</f>
        <v>Posible</v>
      </c>
      <c r="J8" s="80" t="str">
        <f>IFERROR(VLOOKUP(G8,Tablas!$A$15:$B$19,2,0)," ")</f>
        <v>Posible</v>
      </c>
      <c r="K8" s="196" t="s">
        <v>49</v>
      </c>
      <c r="L8" s="196"/>
      <c r="M8" s="196"/>
      <c r="N8" s="196" t="s">
        <v>49</v>
      </c>
      <c r="O8" s="196" t="s">
        <v>49</v>
      </c>
      <c r="P8" s="196"/>
      <c r="Q8" s="196" t="s">
        <v>49</v>
      </c>
      <c r="R8" s="196" t="s">
        <v>49</v>
      </c>
      <c r="S8" s="196"/>
      <c r="T8" s="196"/>
      <c r="U8" s="196" t="s">
        <v>49</v>
      </c>
      <c r="V8" s="196" t="s">
        <v>49</v>
      </c>
      <c r="W8" s="196"/>
      <c r="X8" s="196"/>
      <c r="Y8" s="196" t="s">
        <v>49</v>
      </c>
      <c r="Z8" s="196"/>
      <c r="AA8" s="196" t="s">
        <v>49</v>
      </c>
      <c r="AB8" s="196"/>
      <c r="AC8" s="196"/>
      <c r="AD8" s="81">
        <f t="shared" ref="AD8:AD12" si="0">COUNTIF(K8:AC8,"X")</f>
        <v>9</v>
      </c>
      <c r="AE8" s="188" t="str">
        <f t="shared" ref="AE8:AE12" si="1">IF(AD8=0," ",IF(AD8&lt;6,"Moderado",IF(AD8&lt;12,"Mayor",IF(AD8&lt;20,"Catastrófico"))))</f>
        <v>Mayor</v>
      </c>
      <c r="AF8" s="80" t="str">
        <f t="shared" ref="AF8:AF12" si="2">CONCATENATE(I8,AE8)</f>
        <v>PosibleMayor</v>
      </c>
      <c r="AG8" s="188" t="str">
        <f>IFERROR(VLOOKUP(AF8,Tablas!$C$159:$D$173,2,0)," ")</f>
        <v>Extremo</v>
      </c>
      <c r="AH8" s="82" t="s">
        <v>320</v>
      </c>
      <c r="AI8" s="82" t="s">
        <v>321</v>
      </c>
      <c r="AJ8" s="82" t="s">
        <v>266</v>
      </c>
      <c r="AK8" s="82">
        <v>15</v>
      </c>
      <c r="AL8" s="82" t="s">
        <v>268</v>
      </c>
      <c r="AM8" s="82">
        <v>15</v>
      </c>
      <c r="AN8" s="82" t="s">
        <v>270</v>
      </c>
      <c r="AO8" s="82">
        <v>15</v>
      </c>
      <c r="AP8" s="82" t="s">
        <v>272</v>
      </c>
      <c r="AQ8" s="82">
        <v>15</v>
      </c>
      <c r="AR8" s="82" t="s">
        <v>275</v>
      </c>
      <c r="AS8" s="82">
        <v>15</v>
      </c>
      <c r="AT8" s="82" t="s">
        <v>277</v>
      </c>
      <c r="AU8" s="82">
        <v>15</v>
      </c>
      <c r="AV8" s="82" t="s">
        <v>279</v>
      </c>
      <c r="AW8" s="82">
        <v>15</v>
      </c>
      <c r="AX8" s="82">
        <v>105</v>
      </c>
      <c r="AY8" s="96" t="s">
        <v>291</v>
      </c>
      <c r="AZ8" s="82" t="s">
        <v>290</v>
      </c>
      <c r="BA8" s="96" t="s">
        <v>291</v>
      </c>
      <c r="BB8" s="96" t="s">
        <v>323</v>
      </c>
      <c r="BC8" s="96" t="s">
        <v>291</v>
      </c>
      <c r="BD8" s="82" t="s">
        <v>324</v>
      </c>
      <c r="BE8" s="82"/>
      <c r="BF8" s="77">
        <f>+AX8</f>
        <v>105</v>
      </c>
      <c r="BG8" s="188" t="str">
        <f>IF(BF8=0," ",IF(BF8&lt;50,"Débil",IF(BF8&lt;99,"Moderado",IF(BF8&gt;100,"Fuerte"))))</f>
        <v>Fuerte</v>
      </c>
      <c r="BH8" s="77" t="str">
        <f>CONCATENATE(I8,BG8)</f>
        <v>PosibleFuerte</v>
      </c>
      <c r="BI8" s="188" t="str">
        <f>IFERROR(VLOOKUP(BH8,Tablas!$H$186:$I$200,2,0)," ")</f>
        <v>Rara vez</v>
      </c>
      <c r="BJ8" s="77" t="str">
        <f>CONCATENATE(BI8,AE8)</f>
        <v>Rara vezMayor</v>
      </c>
      <c r="BK8" s="188" t="str">
        <f>IFERROR(VLOOKUP(BJ8,Tablas!$C$159:$D$173,2,0)," ")</f>
        <v>Moderado</v>
      </c>
      <c r="BL8" s="186" t="s">
        <v>56</v>
      </c>
      <c r="BM8" s="159" t="s">
        <v>326</v>
      </c>
      <c r="BN8" s="186" t="s">
        <v>327</v>
      </c>
      <c r="BO8" s="258">
        <v>44772</v>
      </c>
      <c r="BP8" s="258">
        <v>44803</v>
      </c>
      <c r="BQ8" s="186"/>
      <c r="BR8" s="186" t="s">
        <v>328</v>
      </c>
      <c r="BS8" s="266" t="s">
        <v>373</v>
      </c>
      <c r="BT8" s="259" t="s">
        <v>389</v>
      </c>
    </row>
    <row r="9" spans="1:72" ht="165" customHeight="1">
      <c r="A9" s="227"/>
      <c r="B9" s="263"/>
      <c r="C9" s="261"/>
      <c r="D9" s="185"/>
      <c r="E9" s="184"/>
      <c r="F9" s="184"/>
      <c r="G9" s="184"/>
      <c r="H9" s="184"/>
      <c r="I9" s="185"/>
      <c r="J9" s="86"/>
      <c r="K9" s="199"/>
      <c r="L9" s="199"/>
      <c r="M9" s="199"/>
      <c r="N9" s="199"/>
      <c r="O9" s="199"/>
      <c r="P9" s="199"/>
      <c r="Q9" s="199"/>
      <c r="R9" s="199"/>
      <c r="S9" s="199"/>
      <c r="T9" s="199"/>
      <c r="U9" s="199"/>
      <c r="V9" s="199"/>
      <c r="W9" s="199"/>
      <c r="X9" s="199"/>
      <c r="Y9" s="199"/>
      <c r="Z9" s="199"/>
      <c r="AA9" s="199"/>
      <c r="AB9" s="199"/>
      <c r="AC9" s="199"/>
      <c r="AD9" s="87"/>
      <c r="AE9" s="185"/>
      <c r="AF9" s="86"/>
      <c r="AG9" s="185"/>
      <c r="AH9" s="88" t="s">
        <v>320</v>
      </c>
      <c r="AI9" s="88" t="s">
        <v>322</v>
      </c>
      <c r="AJ9" s="88" t="s">
        <v>266</v>
      </c>
      <c r="AK9" s="88">
        <v>15</v>
      </c>
      <c r="AL9" s="88" t="s">
        <v>269</v>
      </c>
      <c r="AM9" s="88">
        <v>0</v>
      </c>
      <c r="AN9" s="88" t="s">
        <v>271</v>
      </c>
      <c r="AO9" s="88">
        <v>0</v>
      </c>
      <c r="AP9" s="88" t="s">
        <v>272</v>
      </c>
      <c r="AQ9" s="88">
        <v>15</v>
      </c>
      <c r="AR9" s="88" t="s">
        <v>275</v>
      </c>
      <c r="AS9" s="88">
        <v>15</v>
      </c>
      <c r="AT9" s="88" t="s">
        <v>277</v>
      </c>
      <c r="AU9" s="88">
        <v>15</v>
      </c>
      <c r="AV9" s="88" t="s">
        <v>279</v>
      </c>
      <c r="AW9" s="88">
        <v>15</v>
      </c>
      <c r="AX9" s="88">
        <v>75</v>
      </c>
      <c r="AY9" s="90" t="s">
        <v>292</v>
      </c>
      <c r="AZ9" s="88" t="s">
        <v>290</v>
      </c>
      <c r="BA9" s="89" t="s">
        <v>291</v>
      </c>
      <c r="BB9" s="90" t="s">
        <v>325</v>
      </c>
      <c r="BC9" s="90" t="s">
        <v>292</v>
      </c>
      <c r="BD9" s="88" t="s">
        <v>295</v>
      </c>
      <c r="BE9" s="88" t="s">
        <v>329</v>
      </c>
      <c r="BF9" s="52"/>
      <c r="BG9" s="185"/>
      <c r="BH9" s="52"/>
      <c r="BI9" s="185"/>
      <c r="BJ9" s="52"/>
      <c r="BK9" s="185"/>
      <c r="BL9" s="184"/>
      <c r="BM9" s="167"/>
      <c r="BN9" s="184"/>
      <c r="BO9" s="184"/>
      <c r="BP9" s="184"/>
      <c r="BQ9" s="184"/>
      <c r="BR9" s="184"/>
      <c r="BS9" s="267"/>
      <c r="BT9" s="260"/>
    </row>
    <row r="10" spans="1:72" ht="233.4" customHeight="1" thickBot="1">
      <c r="A10" s="228"/>
      <c r="B10" s="97" t="s">
        <v>60</v>
      </c>
      <c r="C10" s="97" t="s">
        <v>61</v>
      </c>
      <c r="D10" s="60">
        <v>2</v>
      </c>
      <c r="E10" s="49" t="s">
        <v>62</v>
      </c>
      <c r="F10" s="49" t="s">
        <v>69</v>
      </c>
      <c r="G10" s="141" t="s">
        <v>251</v>
      </c>
      <c r="H10" s="49" t="str">
        <f>IFERROR(VLOOKUP(G10,Tablas!$A$15:$D$19,4,0)," ")</f>
        <v>El evento podrá ocurrir en algún momento</v>
      </c>
      <c r="I10" s="60" t="str">
        <f>IFERROR(VLOOKUP(G10,Tablas!$A$15:$C$19,3,0)," ")</f>
        <v>Posible</v>
      </c>
      <c r="J10" s="83" t="str">
        <f>IFERROR(VLOOKUP(G10,Tablas!$A$15:$B$19,2,0)," ")</f>
        <v>Posible</v>
      </c>
      <c r="K10" s="83" t="s">
        <v>49</v>
      </c>
      <c r="L10" s="83"/>
      <c r="M10" s="83" t="s">
        <v>49</v>
      </c>
      <c r="N10" s="83" t="s">
        <v>49</v>
      </c>
      <c r="O10" s="83" t="s">
        <v>49</v>
      </c>
      <c r="P10" s="83" t="s">
        <v>49</v>
      </c>
      <c r="Q10" s="83"/>
      <c r="R10" s="83" t="s">
        <v>49</v>
      </c>
      <c r="S10" s="83"/>
      <c r="T10" s="83"/>
      <c r="U10" s="83" t="s">
        <v>49</v>
      </c>
      <c r="V10" s="83" t="s">
        <v>49</v>
      </c>
      <c r="W10" s="83"/>
      <c r="X10" s="83" t="s">
        <v>49</v>
      </c>
      <c r="Y10" s="83" t="s">
        <v>49</v>
      </c>
      <c r="Z10" s="83"/>
      <c r="AA10" s="83" t="s">
        <v>49</v>
      </c>
      <c r="AB10" s="83"/>
      <c r="AC10" s="83"/>
      <c r="AD10" s="84">
        <f t="shared" si="0"/>
        <v>11</v>
      </c>
      <c r="AE10" s="60" t="str">
        <f t="shared" si="1"/>
        <v>Mayor</v>
      </c>
      <c r="AF10" s="83" t="str">
        <f t="shared" si="2"/>
        <v>PosibleMayor</v>
      </c>
      <c r="AG10" s="60" t="str">
        <f>IFERROR(VLOOKUP(AF10,Tablas!$C$159:$D$173,2,0)," ")</f>
        <v>Extremo</v>
      </c>
      <c r="AH10" s="85" t="s">
        <v>330</v>
      </c>
      <c r="AI10" s="85" t="s">
        <v>331</v>
      </c>
      <c r="AJ10" s="49" t="s">
        <v>266</v>
      </c>
      <c r="AK10" s="49">
        <f>IFERROR(VLOOKUP(AJ10,Tablas!$B$115:$C$116,2,0)," ")</f>
        <v>15</v>
      </c>
      <c r="AL10" s="49" t="s">
        <v>268</v>
      </c>
      <c r="AM10" s="49">
        <f>IFERROR(VLOOKUP(AL10,Tablas!$B$118:$C$119,2,0)," ")</f>
        <v>15</v>
      </c>
      <c r="AN10" s="49" t="s">
        <v>270</v>
      </c>
      <c r="AO10" s="49">
        <f>IFERROR(VLOOKUP(AN10,Tablas!$B$121:$C$122,2,0)," ")</f>
        <v>15</v>
      </c>
      <c r="AP10" s="98" t="s">
        <v>272</v>
      </c>
      <c r="AQ10" s="49">
        <f>IFERROR(VLOOKUP(AP10,Tablas!$B$124:$C$126,2,0)," ")</f>
        <v>15</v>
      </c>
      <c r="AR10" s="49" t="s">
        <v>276</v>
      </c>
      <c r="AS10" s="49">
        <f>IFERROR(VLOOKUP(AR10,Tablas!$B$128:$C$129,2,0)," ")</f>
        <v>0</v>
      </c>
      <c r="AT10" s="49" t="s">
        <v>277</v>
      </c>
      <c r="AU10" s="49">
        <f>IFERROR(VLOOKUP(AT10,Tablas!$B$131:$C$132,2,0)," ")</f>
        <v>15</v>
      </c>
      <c r="AV10" s="49" t="s">
        <v>279</v>
      </c>
      <c r="AW10" s="49">
        <f>IFERROR(VLOOKUP(AV10,Tablas!$B$134:$C$136,2,0)," ")</f>
        <v>15</v>
      </c>
      <c r="AX10" s="49">
        <f>IFERROR(+AK10+AM10+AO10+AQ10+AS10+AU10+AW10,0)</f>
        <v>90</v>
      </c>
      <c r="AY10" s="60" t="str">
        <f>IF(AX10=0," ",IF(AX10&lt;85,"Débil",IF(AX10&lt;95,"Moderado",IF(AX10&gt;96,"Fuerte"))))</f>
        <v>Moderado</v>
      </c>
      <c r="AZ10" s="49" t="s">
        <v>288</v>
      </c>
      <c r="BA10" s="60" t="str">
        <f>IFERROR(VLOOKUP(AZ10,Tablas!$A$141:$B$143,2,0)," ")</f>
        <v>Moderado</v>
      </c>
      <c r="BB10" s="60" t="str">
        <f>CONCATENATE(AY10,BA10)</f>
        <v>ModeradoModerado</v>
      </c>
      <c r="BC10" s="60" t="str">
        <f>IFERROR(VLOOKUP(BB10,Tablas!$C$147:$D$155,2,0)," ")</f>
        <v>Moderado</v>
      </c>
      <c r="BD10" s="60" t="str">
        <f>IFERROR(VLOOKUP(BC10,Tablas!$D$147:$E$155,2,0)," ")</f>
        <v>Sí</v>
      </c>
      <c r="BE10" s="70" t="s">
        <v>332</v>
      </c>
      <c r="BF10" s="60">
        <f>+AX10</f>
        <v>90</v>
      </c>
      <c r="BG10" s="60" t="str">
        <f>IF(BF10=0," ",IF(BF10&lt;50,"Débil",IF(BF10&lt;99,"Moderado",IF(BF10&gt;100,"Fuerte"))))</f>
        <v>Moderado</v>
      </c>
      <c r="BH10" s="60" t="str">
        <f>CONCATENATE(I10,BG10)</f>
        <v>PosibleModerado</v>
      </c>
      <c r="BI10" s="60" t="str">
        <f>IFERROR(VLOOKUP(BH10,Tablas!$H$186:$I$200,2,0)," ")</f>
        <v>Improbable</v>
      </c>
      <c r="BJ10" s="60" t="str">
        <f>CONCATENATE(BI10,AE10)</f>
        <v>ImprobableMayor</v>
      </c>
      <c r="BK10" s="60" t="str">
        <f>IFERROR(VLOOKUP(BJ10,Tablas!$C$159:$D$173,2,0)," ")</f>
        <v>Moderado</v>
      </c>
      <c r="BL10" s="70" t="s">
        <v>56</v>
      </c>
      <c r="BM10" s="85" t="s">
        <v>333</v>
      </c>
      <c r="BN10" s="85" t="s">
        <v>334</v>
      </c>
      <c r="BO10" s="99">
        <v>44774</v>
      </c>
      <c r="BP10" s="99">
        <v>44743</v>
      </c>
      <c r="BQ10" s="85"/>
      <c r="BR10" s="49" t="s">
        <v>328</v>
      </c>
      <c r="BS10" s="100" t="s">
        <v>335</v>
      </c>
      <c r="BT10" s="101" t="s">
        <v>389</v>
      </c>
    </row>
    <row r="11" spans="1:72" ht="202.2" customHeight="1">
      <c r="A11" s="157" t="s">
        <v>64</v>
      </c>
      <c r="B11" s="159" t="s">
        <v>65</v>
      </c>
      <c r="C11" s="159" t="s">
        <v>66</v>
      </c>
      <c r="D11" s="77">
        <v>3</v>
      </c>
      <c r="E11" s="76" t="s">
        <v>67</v>
      </c>
      <c r="F11" s="76" t="s">
        <v>48</v>
      </c>
      <c r="G11" s="76" t="s">
        <v>250</v>
      </c>
      <c r="H11" s="76" t="str">
        <f>IFERROR(VLOOKUP(G11,Tablas!$A$15:$D$19,4,0)," ")</f>
        <v>El evento puede ocurrir en algún momento</v>
      </c>
      <c r="I11" s="77" t="str">
        <f>IFERROR(VLOOKUP(G11,Tablas!$A$15:$C$19,3,0)," ")</f>
        <v>Improbable</v>
      </c>
      <c r="J11" s="80" t="str">
        <f>IFERROR(VLOOKUP(G11,Tablas!$A$15:$B$19,2,0)," ")</f>
        <v>Improbable</v>
      </c>
      <c r="K11" s="80" t="s">
        <v>49</v>
      </c>
      <c r="L11" s="80" t="s">
        <v>49</v>
      </c>
      <c r="M11" s="77" t="s">
        <v>49</v>
      </c>
      <c r="N11" s="77" t="s">
        <v>49</v>
      </c>
      <c r="O11" s="80"/>
      <c r="P11" s="117" t="s">
        <v>49</v>
      </c>
      <c r="Q11" s="80" t="s">
        <v>49</v>
      </c>
      <c r="R11" s="77" t="s">
        <v>49</v>
      </c>
      <c r="S11" s="77"/>
      <c r="T11" s="77"/>
      <c r="U11" s="77" t="s">
        <v>49</v>
      </c>
      <c r="V11" s="80"/>
      <c r="W11" s="77"/>
      <c r="X11" s="80"/>
      <c r="Y11" s="77" t="s">
        <v>49</v>
      </c>
      <c r="Z11" s="77"/>
      <c r="AA11" s="80" t="s">
        <v>49</v>
      </c>
      <c r="AB11" s="80" t="s">
        <v>49</v>
      </c>
      <c r="AC11" s="80"/>
      <c r="AD11" s="81">
        <f t="shared" si="0"/>
        <v>11</v>
      </c>
      <c r="AE11" s="77" t="str">
        <f t="shared" si="1"/>
        <v>Mayor</v>
      </c>
      <c r="AF11" s="80" t="str">
        <f t="shared" si="2"/>
        <v>ImprobableMayor</v>
      </c>
      <c r="AG11" s="77" t="str">
        <f>IFERROR(VLOOKUP(AF11,Tablas!$C$159:$D$173,2,0)," ")</f>
        <v>Moderado</v>
      </c>
      <c r="AH11" s="118" t="s">
        <v>336</v>
      </c>
      <c r="AI11" s="82" t="s">
        <v>337</v>
      </c>
      <c r="AJ11" s="82" t="s">
        <v>266</v>
      </c>
      <c r="AK11" s="82">
        <v>15</v>
      </c>
      <c r="AL11" s="82" t="s">
        <v>268</v>
      </c>
      <c r="AM11" s="82">
        <v>15</v>
      </c>
      <c r="AN11" s="82" t="s">
        <v>270</v>
      </c>
      <c r="AO11" s="82">
        <v>15</v>
      </c>
      <c r="AP11" s="82" t="s">
        <v>272</v>
      </c>
      <c r="AQ11" s="82">
        <v>15</v>
      </c>
      <c r="AR11" s="82" t="s">
        <v>275</v>
      </c>
      <c r="AS11" s="82">
        <v>15</v>
      </c>
      <c r="AT11" s="82" t="s">
        <v>277</v>
      </c>
      <c r="AU11" s="82">
        <v>15</v>
      </c>
      <c r="AV11" s="82" t="s">
        <v>279</v>
      </c>
      <c r="AW11" s="76">
        <f>IFERROR(VLOOKUP(AV11,Tablas!$B$134:$C$136,2,0)," ")</f>
        <v>15</v>
      </c>
      <c r="AX11" s="76">
        <f t="shared" ref="AX11:AX29" si="3">IFERROR(+AK11+AM11+AO11+AQ11+AS11+AU11+AW11,0)</f>
        <v>105</v>
      </c>
      <c r="AY11" s="77" t="str">
        <f t="shared" ref="AY11:AY29" si="4">IF(AX11=0," ",IF(AX11&lt;85,"Débil",IF(AX11&lt;95,"Moderado",IF(AX11&gt;96,"Fuerte"))))</f>
        <v>Fuerte</v>
      </c>
      <c r="AZ11" s="76" t="s">
        <v>290</v>
      </c>
      <c r="BA11" s="77" t="str">
        <f>IFERROR(VLOOKUP(AZ11,Tablas!$A$141:$B$143,2,0)," ")</f>
        <v>Fuerte</v>
      </c>
      <c r="BB11" s="77" t="str">
        <f t="shared" ref="BB11:BB12" si="5">CONCATENATE(AY11,BA11)</f>
        <v>FuerteFuerte</v>
      </c>
      <c r="BC11" s="77" t="str">
        <f>IFERROR(VLOOKUP(BB11,Tablas!$C$147:$D$155,2,0)," ")</f>
        <v>Fuerte</v>
      </c>
      <c r="BD11" s="77" t="str">
        <f>IFERROR(VLOOKUP(BC11,Tablas!$D$147:$E$155,2,0)," ")</f>
        <v xml:space="preserve">No </v>
      </c>
      <c r="BE11" s="77"/>
      <c r="BF11" s="77">
        <f t="shared" ref="BF11:BF12" si="6">+AX11</f>
        <v>105</v>
      </c>
      <c r="BG11" s="77" t="str">
        <f t="shared" ref="BG11:BG12" si="7">IF(BF11=0," ",IF(BF11&lt;50,"Débil",IF(BF11&lt;99,"Moderado",IF(BF11&gt;100,"Fuerte"))))</f>
        <v>Fuerte</v>
      </c>
      <c r="BH11" s="77" t="str">
        <f t="shared" ref="BH11:BH12" si="8">CONCATENATE(I11,BG11)</f>
        <v>ImprobableFuerte</v>
      </c>
      <c r="BI11" s="77" t="str">
        <f>IFERROR(VLOOKUP(BH11,Tablas!$H$186:$I$200,2,0)," ")</f>
        <v>Rara vez</v>
      </c>
      <c r="BJ11" s="77" t="str">
        <f t="shared" ref="BJ11:BJ12" si="9">CONCATENATE(BI11,AE11)</f>
        <v>Rara vezMayor</v>
      </c>
      <c r="BK11" s="77" t="str">
        <f>IFERROR(VLOOKUP(BJ11,Tablas!$C$159:$D$173,2,0)," ")</f>
        <v>Moderado</v>
      </c>
      <c r="BL11" s="186" t="s">
        <v>56</v>
      </c>
      <c r="BM11" s="143" t="s">
        <v>340</v>
      </c>
      <c r="BN11" s="82" t="s">
        <v>341</v>
      </c>
      <c r="BO11" s="119">
        <v>44849</v>
      </c>
      <c r="BP11" s="119">
        <v>44926</v>
      </c>
      <c r="BQ11" s="82"/>
      <c r="BR11" s="82" t="s">
        <v>328</v>
      </c>
      <c r="BS11" s="120" t="s">
        <v>342</v>
      </c>
      <c r="BT11" s="264" t="s">
        <v>409</v>
      </c>
    </row>
    <row r="12" spans="1:72" ht="154.19999999999999" customHeight="1" thickBot="1">
      <c r="A12" s="158"/>
      <c r="B12" s="160"/>
      <c r="C12" s="160"/>
      <c r="D12" s="60">
        <v>4</v>
      </c>
      <c r="E12" s="49" t="s">
        <v>68</v>
      </c>
      <c r="F12" s="49" t="s">
        <v>69</v>
      </c>
      <c r="G12" s="49" t="s">
        <v>250</v>
      </c>
      <c r="H12" s="49" t="str">
        <f>IFERROR(VLOOKUP(G12,Tablas!$A$15:$D$19,4,0)," ")</f>
        <v>El evento puede ocurrir en algún momento</v>
      </c>
      <c r="I12" s="60" t="str">
        <f>IFERROR(VLOOKUP(G12,Tablas!$A$15:$C$19,3,0)," ")</f>
        <v>Improbable</v>
      </c>
      <c r="J12" s="83" t="str">
        <f>IFERROR(VLOOKUP(G12,Tablas!$A$15:$B$19,2,0)," ")</f>
        <v>Improbable</v>
      </c>
      <c r="K12" s="60" t="s">
        <v>49</v>
      </c>
      <c r="L12" s="83"/>
      <c r="M12" s="83" t="s">
        <v>49</v>
      </c>
      <c r="N12" s="83"/>
      <c r="O12" s="83" t="s">
        <v>49</v>
      </c>
      <c r="P12" s="83"/>
      <c r="Q12" s="60" t="s">
        <v>49</v>
      </c>
      <c r="R12" s="83"/>
      <c r="S12" s="60"/>
      <c r="T12" s="60" t="s">
        <v>49</v>
      </c>
      <c r="U12" s="60" t="s">
        <v>49</v>
      </c>
      <c r="V12" s="60" t="s">
        <v>49</v>
      </c>
      <c r="W12" s="60" t="s">
        <v>49</v>
      </c>
      <c r="X12" s="60" t="s">
        <v>49</v>
      </c>
      <c r="Y12" s="60" t="s">
        <v>49</v>
      </c>
      <c r="Z12" s="60"/>
      <c r="AA12" s="83" t="s">
        <v>49</v>
      </c>
      <c r="AB12" s="83"/>
      <c r="AC12" s="83"/>
      <c r="AD12" s="84">
        <f t="shared" si="0"/>
        <v>11</v>
      </c>
      <c r="AE12" s="60" t="str">
        <f t="shared" si="1"/>
        <v>Mayor</v>
      </c>
      <c r="AF12" s="83" t="str">
        <f t="shared" si="2"/>
        <v>ImprobableMayor</v>
      </c>
      <c r="AG12" s="60" t="str">
        <f>IFERROR(VLOOKUP(AF12,Tablas!$C$159:$D$173,2,0)," ")</f>
        <v>Moderado</v>
      </c>
      <c r="AH12" s="85" t="s">
        <v>338</v>
      </c>
      <c r="AI12" s="85" t="s">
        <v>339</v>
      </c>
      <c r="AJ12" s="142" t="s">
        <v>266</v>
      </c>
      <c r="AK12" s="85">
        <v>15</v>
      </c>
      <c r="AL12" s="85" t="s">
        <v>268</v>
      </c>
      <c r="AM12" s="85">
        <v>15</v>
      </c>
      <c r="AN12" s="85" t="s">
        <v>271</v>
      </c>
      <c r="AO12" s="85">
        <v>0</v>
      </c>
      <c r="AP12" s="85" t="s">
        <v>274</v>
      </c>
      <c r="AQ12" s="85">
        <v>0</v>
      </c>
      <c r="AR12" s="85" t="s">
        <v>276</v>
      </c>
      <c r="AS12" s="85">
        <v>0</v>
      </c>
      <c r="AT12" s="85" t="s">
        <v>277</v>
      </c>
      <c r="AU12" s="85">
        <v>15</v>
      </c>
      <c r="AV12" s="85" t="s">
        <v>279</v>
      </c>
      <c r="AW12" s="49">
        <f>IFERROR(VLOOKUP(AV12,Tablas!$B$134:$C$136,2,0)," ")</f>
        <v>15</v>
      </c>
      <c r="AX12" s="49">
        <f t="shared" si="3"/>
        <v>60</v>
      </c>
      <c r="AY12" s="60" t="str">
        <f t="shared" si="4"/>
        <v>Débil</v>
      </c>
      <c r="AZ12" s="49" t="s">
        <v>288</v>
      </c>
      <c r="BA12" s="60" t="str">
        <f>IFERROR(VLOOKUP(AZ12,Tablas!$A$141:$B$143,2,0)," ")</f>
        <v>Moderado</v>
      </c>
      <c r="BB12" s="60" t="str">
        <f t="shared" si="5"/>
        <v>DébilModerado</v>
      </c>
      <c r="BC12" s="60" t="str">
        <f>IFERROR(VLOOKUP(BB12,Tablas!$C$147:$D$155,2,0)," ")</f>
        <v>Débil</v>
      </c>
      <c r="BD12" s="60" t="str">
        <f>IFERROR(VLOOKUP(BC12,Tablas!$D$147:$E$155,2,0)," ")</f>
        <v>Sí</v>
      </c>
      <c r="BE12" s="60"/>
      <c r="BF12" s="60">
        <f t="shared" si="6"/>
        <v>60</v>
      </c>
      <c r="BG12" s="60" t="str">
        <f t="shared" si="7"/>
        <v>Moderado</v>
      </c>
      <c r="BH12" s="60" t="str">
        <f t="shared" si="8"/>
        <v>ImprobableModerado</v>
      </c>
      <c r="BI12" s="60" t="str">
        <f>IFERROR(VLOOKUP(BH12,Tablas!$H$186:$I$200,2,0)," ")</f>
        <v>Rara vez</v>
      </c>
      <c r="BJ12" s="60" t="str">
        <f t="shared" si="9"/>
        <v>Rara vezMayor</v>
      </c>
      <c r="BK12" s="60" t="str">
        <f>IFERROR(VLOOKUP(BJ12,Tablas!$C$159:$D$173,2,0)," ")</f>
        <v>Moderado</v>
      </c>
      <c r="BL12" s="187"/>
      <c r="BM12" s="85" t="s">
        <v>343</v>
      </c>
      <c r="BN12" s="85" t="s">
        <v>344</v>
      </c>
      <c r="BO12" s="99">
        <v>44743</v>
      </c>
      <c r="BP12" s="99">
        <v>44926</v>
      </c>
      <c r="BQ12" s="85"/>
      <c r="BR12" s="85" t="s">
        <v>328</v>
      </c>
      <c r="BS12" s="144" t="s">
        <v>345</v>
      </c>
      <c r="BT12" s="265"/>
    </row>
    <row r="13" spans="1:72" ht="163.5" customHeight="1">
      <c r="A13" s="157" t="s">
        <v>71</v>
      </c>
      <c r="B13" s="161" t="s">
        <v>72</v>
      </c>
      <c r="C13" s="159" t="s">
        <v>73</v>
      </c>
      <c r="D13" s="104">
        <v>5</v>
      </c>
      <c r="E13" s="76" t="s">
        <v>410</v>
      </c>
      <c r="F13" s="82" t="s">
        <v>69</v>
      </c>
      <c r="G13" s="82" t="s">
        <v>251</v>
      </c>
      <c r="H13" s="82" t="s">
        <v>256</v>
      </c>
      <c r="I13" s="136" t="s">
        <v>246</v>
      </c>
      <c r="J13" s="82" t="s">
        <v>246</v>
      </c>
      <c r="K13" s="82" t="s">
        <v>50</v>
      </c>
      <c r="L13" s="82" t="s">
        <v>50</v>
      </c>
      <c r="M13" s="82"/>
      <c r="N13" s="82"/>
      <c r="O13" s="82"/>
      <c r="P13" s="82" t="s">
        <v>50</v>
      </c>
      <c r="Q13" s="82" t="s">
        <v>50</v>
      </c>
      <c r="R13" s="82"/>
      <c r="S13" s="82"/>
      <c r="T13" s="82" t="s">
        <v>50</v>
      </c>
      <c r="U13" s="82" t="s">
        <v>50</v>
      </c>
      <c r="V13" s="82" t="s">
        <v>50</v>
      </c>
      <c r="W13" s="82" t="s">
        <v>50</v>
      </c>
      <c r="X13" s="82" t="s">
        <v>50</v>
      </c>
      <c r="Y13" s="82"/>
      <c r="Z13" s="82"/>
      <c r="AA13" s="82"/>
      <c r="AB13" s="82"/>
      <c r="AC13" s="82"/>
      <c r="AD13" s="82">
        <v>9</v>
      </c>
      <c r="AE13" s="137" t="s">
        <v>225</v>
      </c>
      <c r="AF13" s="82" t="s">
        <v>361</v>
      </c>
      <c r="AG13" s="138" t="s">
        <v>233</v>
      </c>
      <c r="AH13" s="139" t="s">
        <v>374</v>
      </c>
      <c r="AI13" s="82" t="s">
        <v>74</v>
      </c>
      <c r="AJ13" s="82" t="s">
        <v>266</v>
      </c>
      <c r="AK13" s="82">
        <v>15</v>
      </c>
      <c r="AL13" s="82" t="s">
        <v>268</v>
      </c>
      <c r="AM13" s="82">
        <v>15</v>
      </c>
      <c r="AN13" s="82" t="s">
        <v>270</v>
      </c>
      <c r="AO13" s="82">
        <v>15</v>
      </c>
      <c r="AP13" s="82" t="s">
        <v>273</v>
      </c>
      <c r="AQ13" s="82">
        <v>10</v>
      </c>
      <c r="AR13" s="82" t="s">
        <v>275</v>
      </c>
      <c r="AS13" s="82">
        <v>15</v>
      </c>
      <c r="AT13" s="82" t="s">
        <v>277</v>
      </c>
      <c r="AU13" s="82">
        <v>15</v>
      </c>
      <c r="AV13" s="82" t="s">
        <v>279</v>
      </c>
      <c r="AW13" s="82">
        <v>15</v>
      </c>
      <c r="AX13" s="82">
        <v>100</v>
      </c>
      <c r="AY13" s="96" t="s">
        <v>291</v>
      </c>
      <c r="AZ13" s="82" t="s">
        <v>290</v>
      </c>
      <c r="BA13" s="96" t="s">
        <v>291</v>
      </c>
      <c r="BB13" s="96" t="s">
        <v>323</v>
      </c>
      <c r="BC13" s="96" t="s">
        <v>291</v>
      </c>
      <c r="BD13" s="82" t="s">
        <v>324</v>
      </c>
      <c r="BE13" s="82"/>
      <c r="BF13" s="82">
        <v>100</v>
      </c>
      <c r="BG13" s="82" t="b">
        <v>0</v>
      </c>
      <c r="BH13" s="82" t="s">
        <v>375</v>
      </c>
      <c r="BI13" s="82"/>
      <c r="BJ13" s="82" t="s">
        <v>225</v>
      </c>
      <c r="BK13" s="82"/>
      <c r="BL13" s="75" t="s">
        <v>56</v>
      </c>
      <c r="BM13" s="82" t="s">
        <v>376</v>
      </c>
      <c r="BN13" s="82" t="s">
        <v>377</v>
      </c>
      <c r="BO13" s="82" t="s">
        <v>378</v>
      </c>
      <c r="BP13" s="82" t="s">
        <v>379</v>
      </c>
      <c r="BQ13" s="82"/>
      <c r="BR13" s="140"/>
      <c r="BS13" s="145" t="s">
        <v>380</v>
      </c>
      <c r="BT13" s="146" t="s">
        <v>411</v>
      </c>
    </row>
    <row r="14" spans="1:72" ht="189" customHeight="1" thickBot="1">
      <c r="A14" s="158"/>
      <c r="B14" s="160"/>
      <c r="C14" s="160"/>
      <c r="D14" s="60">
        <v>6</v>
      </c>
      <c r="E14" s="49" t="s">
        <v>75</v>
      </c>
      <c r="F14" s="85" t="s">
        <v>69</v>
      </c>
      <c r="G14" s="85" t="s">
        <v>251</v>
      </c>
      <c r="H14" s="85" t="s">
        <v>256</v>
      </c>
      <c r="I14" s="108" t="s">
        <v>246</v>
      </c>
      <c r="J14" s="85" t="s">
        <v>246</v>
      </c>
      <c r="K14" s="85" t="s">
        <v>50</v>
      </c>
      <c r="L14" s="85" t="s">
        <v>50</v>
      </c>
      <c r="M14" s="85" t="s">
        <v>50</v>
      </c>
      <c r="N14" s="85" t="s">
        <v>50</v>
      </c>
      <c r="O14" s="85" t="s">
        <v>50</v>
      </c>
      <c r="P14" s="85" t="s">
        <v>50</v>
      </c>
      <c r="Q14" s="85" t="s">
        <v>50</v>
      </c>
      <c r="R14" s="85"/>
      <c r="S14" s="85" t="s">
        <v>50</v>
      </c>
      <c r="T14" s="85" t="s">
        <v>50</v>
      </c>
      <c r="U14" s="85" t="s">
        <v>50</v>
      </c>
      <c r="V14" s="85" t="s">
        <v>50</v>
      </c>
      <c r="W14" s="85" t="s">
        <v>50</v>
      </c>
      <c r="X14" s="85" t="s">
        <v>50</v>
      </c>
      <c r="Y14" s="85" t="s">
        <v>50</v>
      </c>
      <c r="Z14" s="85"/>
      <c r="AA14" s="85" t="s">
        <v>50</v>
      </c>
      <c r="AB14" s="85"/>
      <c r="AC14" s="85"/>
      <c r="AD14" s="85">
        <v>15</v>
      </c>
      <c r="AE14" s="110" t="s">
        <v>226</v>
      </c>
      <c r="AF14" s="85" t="s">
        <v>381</v>
      </c>
      <c r="AG14" s="110" t="s">
        <v>233</v>
      </c>
      <c r="AH14" s="85" t="s">
        <v>382</v>
      </c>
      <c r="AI14" s="85" t="s">
        <v>76</v>
      </c>
      <c r="AJ14" s="85" t="s">
        <v>266</v>
      </c>
      <c r="AK14" s="85">
        <v>15</v>
      </c>
      <c r="AL14" s="85" t="s">
        <v>268</v>
      </c>
      <c r="AM14" s="85">
        <v>15</v>
      </c>
      <c r="AN14" s="85" t="s">
        <v>271</v>
      </c>
      <c r="AO14" s="85">
        <v>0</v>
      </c>
      <c r="AP14" s="85" t="s">
        <v>274</v>
      </c>
      <c r="AQ14" s="85">
        <v>0</v>
      </c>
      <c r="AR14" s="85" t="s">
        <v>275</v>
      </c>
      <c r="AS14" s="85">
        <v>15</v>
      </c>
      <c r="AT14" s="85" t="s">
        <v>277</v>
      </c>
      <c r="AU14" s="85">
        <v>15</v>
      </c>
      <c r="AV14" s="85" t="s">
        <v>279</v>
      </c>
      <c r="AW14" s="85">
        <v>15</v>
      </c>
      <c r="AX14" s="85">
        <v>75</v>
      </c>
      <c r="AY14" s="110" t="s">
        <v>292</v>
      </c>
      <c r="AZ14" s="85" t="s">
        <v>290</v>
      </c>
      <c r="BA14" s="111" t="s">
        <v>291</v>
      </c>
      <c r="BB14" s="110" t="s">
        <v>325</v>
      </c>
      <c r="BC14" s="110" t="s">
        <v>292</v>
      </c>
      <c r="BD14" s="85" t="s">
        <v>295</v>
      </c>
      <c r="BE14" s="85" t="s">
        <v>383</v>
      </c>
      <c r="BF14" s="85">
        <v>75</v>
      </c>
      <c r="BG14" s="109" t="s">
        <v>224</v>
      </c>
      <c r="BH14" s="109" t="s">
        <v>384</v>
      </c>
      <c r="BI14" s="113" t="s">
        <v>245</v>
      </c>
      <c r="BJ14" s="113" t="s">
        <v>385</v>
      </c>
      <c r="BK14" s="110" t="s">
        <v>233</v>
      </c>
      <c r="BL14" s="70" t="s">
        <v>56</v>
      </c>
      <c r="BM14" s="85" t="s">
        <v>386</v>
      </c>
      <c r="BN14" s="85" t="s">
        <v>387</v>
      </c>
      <c r="BO14" s="85" t="s">
        <v>378</v>
      </c>
      <c r="BP14" s="85" t="s">
        <v>379</v>
      </c>
      <c r="BQ14" s="112"/>
      <c r="BR14" s="112"/>
      <c r="BS14" s="147" t="s">
        <v>388</v>
      </c>
      <c r="BT14" s="148" t="s">
        <v>412</v>
      </c>
    </row>
    <row r="15" spans="1:72" ht="91.8" customHeight="1">
      <c r="A15" s="157" t="s">
        <v>77</v>
      </c>
      <c r="B15" s="159" t="s">
        <v>78</v>
      </c>
      <c r="C15" s="159" t="s">
        <v>79</v>
      </c>
      <c r="D15" s="176">
        <v>7</v>
      </c>
      <c r="E15" s="159" t="s">
        <v>80</v>
      </c>
      <c r="F15" s="177" t="s">
        <v>69</v>
      </c>
      <c r="G15" s="178" t="s">
        <v>250</v>
      </c>
      <c r="H15" s="178" t="str">
        <f>IFERROR(VLOOKUP(G15,[1]Tablas!$A$15:$D$19,4,0)," ")</f>
        <v>El evento puede ocurrir en algún momento</v>
      </c>
      <c r="I15" s="163" t="str">
        <f>IFERROR(VLOOKUP(G15,[1]Tablas!$A$15:$C$19,3,0)," ")</f>
        <v>Improbable</v>
      </c>
      <c r="J15" s="165" t="str">
        <f>IFERROR(VLOOKUP(G15,[1]Tablas!$A$15:$B$19,2,0)," ")</f>
        <v>Improbable</v>
      </c>
      <c r="K15" s="165" t="s">
        <v>49</v>
      </c>
      <c r="L15" s="165" t="s">
        <v>49</v>
      </c>
      <c r="M15" s="165" t="s">
        <v>49</v>
      </c>
      <c r="N15" s="165" t="s">
        <v>49</v>
      </c>
      <c r="O15" s="165" t="s">
        <v>49</v>
      </c>
      <c r="P15" s="165" t="s">
        <v>49</v>
      </c>
      <c r="Q15" s="165" t="s">
        <v>49</v>
      </c>
      <c r="R15" s="165"/>
      <c r="S15" s="165"/>
      <c r="T15" s="165" t="s">
        <v>49</v>
      </c>
      <c r="U15" s="165" t="s">
        <v>49</v>
      </c>
      <c r="V15" s="165" t="s">
        <v>49</v>
      </c>
      <c r="W15" s="165" t="s">
        <v>49</v>
      </c>
      <c r="X15" s="165" t="s">
        <v>49</v>
      </c>
      <c r="Y15" s="165" t="s">
        <v>49</v>
      </c>
      <c r="Z15" s="165"/>
      <c r="AA15" s="165"/>
      <c r="AB15" s="165"/>
      <c r="AC15" s="165"/>
      <c r="AD15" s="219">
        <f>COUNTIF(K15:AC16,"X")</f>
        <v>13</v>
      </c>
      <c r="AE15" s="220" t="str">
        <f t="shared" ref="AE15" si="10">IF(AD15=0," ",IF(AD15&lt;6,"Moderado",IF(AD15&lt;12,"Mayor",IF(AD15&lt;20,"Catastrófico"))))</f>
        <v>Catastrófico</v>
      </c>
      <c r="AF15" s="221" t="str">
        <f t="shared" ref="AF15" si="11">CONCATENATE(I15,AE15)</f>
        <v>ImprobableCatastrófico</v>
      </c>
      <c r="AG15" s="163" t="str">
        <f>IFERROR(VLOOKUP(AF15,[1]Tablas!$C$159:$D$173,2,0)," ")</f>
        <v>Extremo</v>
      </c>
      <c r="AH15" s="121" t="s">
        <v>390</v>
      </c>
      <c r="AI15" s="121" t="s">
        <v>81</v>
      </c>
      <c r="AJ15" s="121" t="s">
        <v>266</v>
      </c>
      <c r="AK15" s="121">
        <f>IFERROR(VLOOKUP(AJ15,[1]Tablas!$B$115:$C$116,2,0)," ")</f>
        <v>15</v>
      </c>
      <c r="AL15" s="121" t="s">
        <v>268</v>
      </c>
      <c r="AM15" s="121">
        <f>IFERROR(VLOOKUP(AL15,[1]Tablas!$B$118:$C$119,2,0)," ")</f>
        <v>15</v>
      </c>
      <c r="AN15" s="121" t="s">
        <v>270</v>
      </c>
      <c r="AO15" s="121">
        <f>IFERROR(VLOOKUP(AN15,[1]Tablas!$B$121:$C$122,2,0)," ")</f>
        <v>15</v>
      </c>
      <c r="AP15" s="122" t="s">
        <v>273</v>
      </c>
      <c r="AQ15" s="121">
        <f>IFERROR(VLOOKUP(AP15,[1]Tablas!$B$124:$C$126,2,0)," ")</f>
        <v>10</v>
      </c>
      <c r="AR15" s="121" t="s">
        <v>275</v>
      </c>
      <c r="AS15" s="121">
        <f>IFERROR(VLOOKUP(AR15,[1]Tablas!$B$128:$C$129,2,0)," ")</f>
        <v>15</v>
      </c>
      <c r="AT15" s="121" t="s">
        <v>277</v>
      </c>
      <c r="AU15" s="121">
        <f>IFERROR(VLOOKUP(AT15,[1]Tablas!$B$131:$C$132,2,0)," ")</f>
        <v>15</v>
      </c>
      <c r="AV15" s="121" t="s">
        <v>279</v>
      </c>
      <c r="AW15" s="121">
        <f>IFERROR(VLOOKUP(AV15,[1]Tablas!$B$134:$C$136,2,0)," ")</f>
        <v>15</v>
      </c>
      <c r="AX15" s="121">
        <f t="shared" ref="AX15:AX21" si="12">IFERROR(+AK15+AM15+AO15+AQ15+AS15+AU15+AW15,0)</f>
        <v>100</v>
      </c>
      <c r="AY15" s="123" t="str">
        <f t="shared" ref="AY15:AY21" si="13">IF(AX15=0," ",IF(AX15&lt;85,"Débil",IF(AX15&lt;=95,"Moderado",IF(AX15&gt;=96,"Fuerte"))))</f>
        <v>Fuerte</v>
      </c>
      <c r="AZ15" s="121" t="s">
        <v>290</v>
      </c>
      <c r="BA15" s="123" t="str">
        <f>IFERROR(VLOOKUP(AZ15,[1]Tablas!$A$141:$B$143,2,0)," ")</f>
        <v>Fuerte</v>
      </c>
      <c r="BB15" s="123" t="str">
        <f t="shared" ref="BB15:BB21" si="14">CONCATENATE(AY15,BA15)</f>
        <v>FuerteFuerte</v>
      </c>
      <c r="BC15" s="123" t="str">
        <f>IFERROR(VLOOKUP(BB15,[1]Tablas!$C$147:$D$155,2,0)," ")</f>
        <v>Fuerte</v>
      </c>
      <c r="BD15" s="123" t="str">
        <f>IFERROR(VLOOKUP(BC15,[1]Tablas!$D$147:$E$155,2,0)," ")</f>
        <v xml:space="preserve">No </v>
      </c>
      <c r="BE15" s="121" t="s">
        <v>391</v>
      </c>
      <c r="BF15" s="124">
        <f>+(AX15+AX16)/2</f>
        <v>50</v>
      </c>
      <c r="BG15" s="163" t="str">
        <f t="shared" ref="BG15" si="15">IF(BF15=0," ",IF(BF15&lt;50,"Débil",IF(BF15&lt;99,"Moderado",IF(BF15&gt;100,"Fuerte"))))</f>
        <v>Moderado</v>
      </c>
      <c r="BH15" s="124" t="str">
        <f t="shared" ref="BH15" si="16">CONCATENATE(I15,BG15)</f>
        <v>ImprobableModerado</v>
      </c>
      <c r="BI15" s="163" t="str">
        <f>IFERROR(VLOOKUP(BH15,[1]Tablas!$H$186:$I$200,2,0)," ")</f>
        <v>Rara vez</v>
      </c>
      <c r="BJ15" s="124" t="str">
        <f t="shared" ref="BJ15" si="17">CONCATENATE(BI15,AE15)</f>
        <v>Rara vezCatastrófico</v>
      </c>
      <c r="BK15" s="163" t="str">
        <f>IFERROR(VLOOKUP(BJ15,[1]Tablas!$C$159:$D$173,2,0)," ")</f>
        <v>Extremo</v>
      </c>
      <c r="BL15" s="163" t="s">
        <v>240</v>
      </c>
      <c r="BM15" s="178" t="s">
        <v>392</v>
      </c>
      <c r="BN15" s="178" t="s">
        <v>393</v>
      </c>
      <c r="BO15" s="223">
        <v>44713</v>
      </c>
      <c r="BP15" s="223">
        <v>44926</v>
      </c>
      <c r="BQ15" s="223"/>
      <c r="BR15" s="178"/>
      <c r="BS15" s="121" t="s">
        <v>394</v>
      </c>
      <c r="BT15" s="268" t="s">
        <v>413</v>
      </c>
    </row>
    <row r="16" spans="1:72" ht="80.400000000000006" customHeight="1">
      <c r="A16" s="162"/>
      <c r="B16" s="171"/>
      <c r="C16" s="171"/>
      <c r="D16" s="171"/>
      <c r="E16" s="171"/>
      <c r="F16" s="168"/>
      <c r="G16" s="172"/>
      <c r="H16" s="172"/>
      <c r="I16" s="164"/>
      <c r="J16" s="166"/>
      <c r="K16" s="166"/>
      <c r="L16" s="166"/>
      <c r="M16" s="166"/>
      <c r="N16" s="166"/>
      <c r="O16" s="166"/>
      <c r="P16" s="166"/>
      <c r="Q16" s="166"/>
      <c r="R16" s="166"/>
      <c r="S16" s="166"/>
      <c r="T16" s="166"/>
      <c r="U16" s="166"/>
      <c r="V16" s="166"/>
      <c r="W16" s="166"/>
      <c r="X16" s="166"/>
      <c r="Y16" s="166"/>
      <c r="Z16" s="166"/>
      <c r="AA16" s="166"/>
      <c r="AB16" s="166"/>
      <c r="AC16" s="166"/>
      <c r="AD16" s="166"/>
      <c r="AE16" s="166"/>
      <c r="AF16" s="222"/>
      <c r="AG16" s="164"/>
      <c r="AH16" s="125"/>
      <c r="AI16" s="132" t="s">
        <v>82</v>
      </c>
      <c r="AJ16" s="125"/>
      <c r="AK16" s="125" t="str">
        <f>IFERROR(VLOOKUP(AJ16,[1]Tablas!$B$115:$C$116,2,0)," ")</f>
        <v xml:space="preserve"> </v>
      </c>
      <c r="AL16" s="125"/>
      <c r="AM16" s="125"/>
      <c r="AN16" s="125"/>
      <c r="AO16" s="125"/>
      <c r="AP16" s="126"/>
      <c r="AQ16" s="125"/>
      <c r="AR16" s="125"/>
      <c r="AS16" s="125"/>
      <c r="AT16" s="125"/>
      <c r="AU16" s="125"/>
      <c r="AV16" s="125"/>
      <c r="AW16" s="125" t="str">
        <f>IFERROR(VLOOKUP(AV16,[1]Tablas!$B$134:$C$136,2,0)," ")</f>
        <v xml:space="preserve"> </v>
      </c>
      <c r="AX16" s="125">
        <f t="shared" si="12"/>
        <v>0</v>
      </c>
      <c r="AY16" s="130" t="str">
        <f t="shared" si="13"/>
        <v xml:space="preserve"> </v>
      </c>
      <c r="AZ16" s="125"/>
      <c r="BA16" s="130" t="str">
        <f>IFERROR(VLOOKUP(AZ16,[1]Tablas!$A$141:$B$143,2,0)," ")</f>
        <v xml:space="preserve"> </v>
      </c>
      <c r="BB16" s="130" t="str">
        <f t="shared" si="14"/>
        <v xml:space="preserve">  </v>
      </c>
      <c r="BC16" s="130" t="str">
        <f>IFERROR(VLOOKUP(BB16,[1]Tablas!$C$147:$D$155,2,0)," ")</f>
        <v xml:space="preserve"> </v>
      </c>
      <c r="BD16" s="130" t="str">
        <f>IFERROR(VLOOKUP(BC16,[1]Tablas!$D$147:$E$155,2,0)," ")</f>
        <v xml:space="preserve"> </v>
      </c>
      <c r="BE16" s="125"/>
      <c r="BF16" s="131"/>
      <c r="BG16" s="164"/>
      <c r="BH16" s="131"/>
      <c r="BI16" s="164"/>
      <c r="BJ16" s="131"/>
      <c r="BK16" s="164"/>
      <c r="BL16" s="164"/>
      <c r="BM16" s="172"/>
      <c r="BN16" s="172"/>
      <c r="BO16" s="172"/>
      <c r="BP16" s="172"/>
      <c r="BQ16" s="172"/>
      <c r="BR16" s="172"/>
      <c r="BS16" s="125" t="s">
        <v>395</v>
      </c>
      <c r="BT16" s="269"/>
    </row>
    <row r="17" spans="1:72" ht="89.4" customHeight="1">
      <c r="A17" s="162"/>
      <c r="B17" s="171"/>
      <c r="C17" s="171"/>
      <c r="D17" s="170">
        <v>8</v>
      </c>
      <c r="E17" s="167" t="s">
        <v>84</v>
      </c>
      <c r="F17" s="168" t="s">
        <v>69</v>
      </c>
      <c r="G17" s="172" t="s">
        <v>251</v>
      </c>
      <c r="H17" s="172" t="str">
        <f>IFERROR(VLOOKUP(G17,[1]Tablas!$A$15:$D$19,4,0)," ")</f>
        <v>El evento podrá ocurrir en algún momento</v>
      </c>
      <c r="I17" s="164" t="str">
        <f>IFERROR(VLOOKUP(G17,[1]Tablas!$A$15:$C$19,3,0)," ")</f>
        <v>Posible</v>
      </c>
      <c r="J17" s="166" t="str">
        <f>IFERROR(VLOOKUP(G17,[1]Tablas!$A$15:$B$19,2,0)," ")</f>
        <v>Posible</v>
      </c>
      <c r="K17" s="166" t="s">
        <v>49</v>
      </c>
      <c r="L17" s="166" t="s">
        <v>49</v>
      </c>
      <c r="M17" s="166" t="s">
        <v>49</v>
      </c>
      <c r="N17" s="166" t="s">
        <v>49</v>
      </c>
      <c r="O17" s="166" t="s">
        <v>49</v>
      </c>
      <c r="P17" s="166" t="s">
        <v>49</v>
      </c>
      <c r="Q17" s="166" t="s">
        <v>49</v>
      </c>
      <c r="R17" s="166"/>
      <c r="S17" s="166"/>
      <c r="T17" s="166" t="s">
        <v>49</v>
      </c>
      <c r="U17" s="166" t="s">
        <v>49</v>
      </c>
      <c r="V17" s="166" t="s">
        <v>49</v>
      </c>
      <c r="W17" s="166" t="s">
        <v>49</v>
      </c>
      <c r="X17" s="166" t="s">
        <v>49</v>
      </c>
      <c r="Y17" s="166" t="s">
        <v>49</v>
      </c>
      <c r="Z17" s="166"/>
      <c r="AA17" s="166" t="s">
        <v>49</v>
      </c>
      <c r="AB17" s="166" t="s">
        <v>49</v>
      </c>
      <c r="AC17" s="166"/>
      <c r="AD17" s="201">
        <f>COUNTIF(K17:AC17,"X")</f>
        <v>15</v>
      </c>
      <c r="AE17" s="224" t="str">
        <f>IF(AD17=0," ",IF(AD17&lt;6,"Moderado",IF(AD17&lt;12,"Mayor",IF(AD17&lt;20,"Catastrófico"))))</f>
        <v>Catastrófico</v>
      </c>
      <c r="AF17" s="222" t="str">
        <f>CONCATENATE(I17,AE17)</f>
        <v>PosibleCatastrófico</v>
      </c>
      <c r="AG17" s="164" t="str">
        <f>IFERROR(VLOOKUP(AF17,[1]Tablas!$C$159:$D$173,2,0)," ")</f>
        <v>Extremo</v>
      </c>
      <c r="AH17" s="125" t="s">
        <v>396</v>
      </c>
      <c r="AI17" s="125" t="s">
        <v>85</v>
      </c>
      <c r="AJ17" s="125" t="s">
        <v>266</v>
      </c>
      <c r="AK17" s="125">
        <f>IFERROR(VLOOKUP(AJ17,[1]Tablas!$B$115:$C$116,2,0)," ")</f>
        <v>15</v>
      </c>
      <c r="AL17" s="125" t="s">
        <v>268</v>
      </c>
      <c r="AM17" s="125">
        <f>IFERROR(VLOOKUP(AL17,[1]Tablas!$B$118:$C$119,2,0)," ")</f>
        <v>15</v>
      </c>
      <c r="AN17" s="125" t="s">
        <v>270</v>
      </c>
      <c r="AO17" s="125">
        <f>IFERROR(VLOOKUP(AN17,[1]Tablas!$B$121:$C$122,2,0)," ")</f>
        <v>15</v>
      </c>
      <c r="AP17" s="126" t="s">
        <v>272</v>
      </c>
      <c r="AQ17" s="125">
        <f>IFERROR(VLOOKUP(AP17,[1]Tablas!$B$124:$C$126,2,0)," ")</f>
        <v>15</v>
      </c>
      <c r="AR17" s="125" t="s">
        <v>275</v>
      </c>
      <c r="AS17" s="125">
        <f>IFERROR(VLOOKUP(AR17,[1]Tablas!$B$128:$C$129,2,0)," ")</f>
        <v>15</v>
      </c>
      <c r="AT17" s="125" t="s">
        <v>277</v>
      </c>
      <c r="AU17" s="125">
        <f>IFERROR(VLOOKUP(AT17,[1]Tablas!$B$131:$C$132,2,0)," ")</f>
        <v>15</v>
      </c>
      <c r="AV17" s="125" t="s">
        <v>279</v>
      </c>
      <c r="AW17" s="125">
        <f>IFERROR(VLOOKUP(AV17,[1]Tablas!$B$134:$C$136,2,0)," ")</f>
        <v>15</v>
      </c>
      <c r="AX17" s="125">
        <f t="shared" si="12"/>
        <v>105</v>
      </c>
      <c r="AY17" s="130" t="str">
        <f t="shared" si="13"/>
        <v>Fuerte</v>
      </c>
      <c r="AZ17" s="125" t="s">
        <v>290</v>
      </c>
      <c r="BA17" s="130" t="str">
        <f>IFERROR(VLOOKUP(AZ17,[1]Tablas!$A$141:$B$143,2,0)," ")</f>
        <v>Fuerte</v>
      </c>
      <c r="BB17" s="130" t="str">
        <f t="shared" si="14"/>
        <v>FuerteFuerte</v>
      </c>
      <c r="BC17" s="130" t="str">
        <f>IFERROR(VLOOKUP(BB17,[1]Tablas!$C$147:$D$155,2,0)," ")</f>
        <v>Fuerte</v>
      </c>
      <c r="BD17" s="130" t="str">
        <f>IFERROR(VLOOKUP(BC17,[1]Tablas!$D$147:$E$155,2,0)," ")</f>
        <v xml:space="preserve">No </v>
      </c>
      <c r="BE17" s="125" t="s">
        <v>397</v>
      </c>
      <c r="BF17" s="164">
        <f>SUM(AX17:AX19)/3</f>
        <v>103.33333333333333</v>
      </c>
      <c r="BG17" s="164" t="str">
        <f>IF(BF17=0," ",IF(BF17&lt;50,"Débil",IF(BF17&lt;99,"Moderado",IF(BF17&gt;100,"Fuerte"))))</f>
        <v>Fuerte</v>
      </c>
      <c r="BH17" s="164" t="str">
        <f>CONCATENATE(I17,BG17)</f>
        <v>PosibleFuerte</v>
      </c>
      <c r="BI17" s="164" t="str">
        <f>IFERROR(VLOOKUP(BH17,[1]Tablas!$H$186:$I$200,2,0)," ")</f>
        <v>Rara vez</v>
      </c>
      <c r="BJ17" s="164" t="str">
        <f>CONCATENATE(BI17,AE17)</f>
        <v>Rara vezCatastrófico</v>
      </c>
      <c r="BK17" s="164" t="str">
        <f>IFERROR(VLOOKUP(BJ17,[1]Tablas!$C$159:$D$173,2,0)," ")</f>
        <v>Extremo</v>
      </c>
      <c r="BL17" s="172" t="s">
        <v>240</v>
      </c>
      <c r="BM17" s="172" t="s">
        <v>397</v>
      </c>
      <c r="BN17" s="172" t="s">
        <v>393</v>
      </c>
      <c r="BO17" s="202">
        <v>44562</v>
      </c>
      <c r="BP17" s="218">
        <v>44926</v>
      </c>
      <c r="BQ17" s="172"/>
      <c r="BR17" s="172"/>
      <c r="BS17" s="125" t="s">
        <v>398</v>
      </c>
      <c r="BT17" s="270" t="s">
        <v>414</v>
      </c>
    </row>
    <row r="18" spans="1:72" ht="110.4" customHeight="1">
      <c r="A18" s="162"/>
      <c r="B18" s="171"/>
      <c r="C18" s="171"/>
      <c r="D18" s="171"/>
      <c r="E18" s="171"/>
      <c r="F18" s="168"/>
      <c r="G18" s="172"/>
      <c r="H18" s="172"/>
      <c r="I18" s="164"/>
      <c r="J18" s="166"/>
      <c r="K18" s="166"/>
      <c r="L18" s="166"/>
      <c r="M18" s="166"/>
      <c r="N18" s="166"/>
      <c r="O18" s="166"/>
      <c r="P18" s="166"/>
      <c r="Q18" s="166"/>
      <c r="R18" s="166"/>
      <c r="S18" s="166"/>
      <c r="T18" s="166"/>
      <c r="U18" s="166"/>
      <c r="V18" s="166"/>
      <c r="W18" s="166"/>
      <c r="X18" s="166"/>
      <c r="Y18" s="166"/>
      <c r="Z18" s="166"/>
      <c r="AA18" s="166"/>
      <c r="AB18" s="166"/>
      <c r="AC18" s="166"/>
      <c r="AD18" s="201"/>
      <c r="AE18" s="224"/>
      <c r="AF18" s="222"/>
      <c r="AG18" s="164"/>
      <c r="AH18" s="133" t="s">
        <v>399</v>
      </c>
      <c r="AI18" s="125" t="s">
        <v>86</v>
      </c>
      <c r="AJ18" s="125" t="s">
        <v>266</v>
      </c>
      <c r="AK18" s="125">
        <f>IFERROR(VLOOKUP(AJ18,[1]Tablas!$B$115:$C$116,2,0)," ")</f>
        <v>15</v>
      </c>
      <c r="AL18" s="125" t="s">
        <v>268</v>
      </c>
      <c r="AM18" s="125">
        <f>IFERROR(VLOOKUP(AL18,[1]Tablas!$B$118:$C$119,2,0)," ")</f>
        <v>15</v>
      </c>
      <c r="AN18" s="125" t="s">
        <v>270</v>
      </c>
      <c r="AO18" s="125">
        <f>IFERROR(VLOOKUP(AN18,[1]Tablas!$B$121:$C$122,2,0)," ")</f>
        <v>15</v>
      </c>
      <c r="AP18" s="126" t="s">
        <v>273</v>
      </c>
      <c r="AQ18" s="125">
        <f>IFERROR(VLOOKUP(AP18,[1]Tablas!$B$124:$C$126,2,0)," ")</f>
        <v>10</v>
      </c>
      <c r="AR18" s="125" t="s">
        <v>275</v>
      </c>
      <c r="AS18" s="125">
        <f>IFERROR(VLOOKUP(AR18,[1]Tablas!$B$128:$C$129,2,0)," ")</f>
        <v>15</v>
      </c>
      <c r="AT18" s="125" t="s">
        <v>277</v>
      </c>
      <c r="AU18" s="125">
        <f>IFERROR(VLOOKUP(AT18,[1]Tablas!$B$131:$C$132,2,0)," ")</f>
        <v>15</v>
      </c>
      <c r="AV18" s="125" t="s">
        <v>279</v>
      </c>
      <c r="AW18" s="125">
        <f>IFERROR(VLOOKUP(AV18,[1]Tablas!$B$134:$C$136,2,0)," ")</f>
        <v>15</v>
      </c>
      <c r="AX18" s="125">
        <f t="shared" si="12"/>
        <v>100</v>
      </c>
      <c r="AY18" s="125" t="str">
        <f t="shared" si="13"/>
        <v>Fuerte</v>
      </c>
      <c r="AZ18" s="125" t="s">
        <v>290</v>
      </c>
      <c r="BA18" s="125" t="str">
        <f>IFERROR(VLOOKUP(AZ18,[1]Tablas!$A$141:$B$143,2,0)," ")</f>
        <v>Fuerte</v>
      </c>
      <c r="BB18" s="125" t="str">
        <f t="shared" si="14"/>
        <v>FuerteFuerte</v>
      </c>
      <c r="BC18" s="125" t="str">
        <f>IFERROR(VLOOKUP(BB18,[1]Tablas!$C$147:$D$155,2,0)," ")</f>
        <v>Fuerte</v>
      </c>
      <c r="BD18" s="125" t="str">
        <f>IFERROR(VLOOKUP(BC18,[1]Tablas!$D$147:$E$155,2,0)," ")</f>
        <v xml:space="preserve">No </v>
      </c>
      <c r="BE18" s="125" t="s">
        <v>400</v>
      </c>
      <c r="BF18" s="164"/>
      <c r="BG18" s="164"/>
      <c r="BH18" s="164"/>
      <c r="BI18" s="164"/>
      <c r="BJ18" s="164"/>
      <c r="BK18" s="164"/>
      <c r="BL18" s="172"/>
      <c r="BM18" s="172"/>
      <c r="BN18" s="172"/>
      <c r="BO18" s="172"/>
      <c r="BP18" s="172"/>
      <c r="BQ18" s="172"/>
      <c r="BR18" s="172"/>
      <c r="BS18" s="125"/>
      <c r="BT18" s="271"/>
    </row>
    <row r="19" spans="1:72" ht="92.4" customHeight="1">
      <c r="A19" s="162"/>
      <c r="B19" s="171"/>
      <c r="C19" s="171"/>
      <c r="D19" s="171"/>
      <c r="E19" s="171"/>
      <c r="F19" s="168"/>
      <c r="G19" s="172"/>
      <c r="H19" s="172"/>
      <c r="I19" s="164"/>
      <c r="J19" s="166"/>
      <c r="K19" s="166"/>
      <c r="L19" s="166"/>
      <c r="M19" s="166"/>
      <c r="N19" s="166"/>
      <c r="O19" s="166"/>
      <c r="P19" s="166"/>
      <c r="Q19" s="166"/>
      <c r="R19" s="166"/>
      <c r="S19" s="166"/>
      <c r="T19" s="166"/>
      <c r="U19" s="166"/>
      <c r="V19" s="166"/>
      <c r="W19" s="166"/>
      <c r="X19" s="166"/>
      <c r="Y19" s="166"/>
      <c r="Z19" s="166"/>
      <c r="AA19" s="166"/>
      <c r="AB19" s="166"/>
      <c r="AC19" s="166"/>
      <c r="AD19" s="201"/>
      <c r="AE19" s="201"/>
      <c r="AF19" s="222"/>
      <c r="AG19" s="164"/>
      <c r="AH19" s="133" t="s">
        <v>401</v>
      </c>
      <c r="AI19" s="125" t="s">
        <v>87</v>
      </c>
      <c r="AJ19" s="125" t="s">
        <v>266</v>
      </c>
      <c r="AK19" s="125">
        <f>IFERROR(VLOOKUP(AJ19,[1]Tablas!$B$115:$C$116,2,0)," ")</f>
        <v>15</v>
      </c>
      <c r="AL19" s="125" t="s">
        <v>268</v>
      </c>
      <c r="AM19" s="125">
        <f>IFERROR(VLOOKUP(AL19,[1]Tablas!$B$118:$C$119,2,0)," ")</f>
        <v>15</v>
      </c>
      <c r="AN19" s="125" t="s">
        <v>270</v>
      </c>
      <c r="AO19" s="125">
        <f>IFERROR(VLOOKUP(AN19,[1]Tablas!$B$121:$C$122,2,0)," ")</f>
        <v>15</v>
      </c>
      <c r="AP19" s="126" t="s">
        <v>272</v>
      </c>
      <c r="AQ19" s="125">
        <f>IFERROR(VLOOKUP(AP19,[1]Tablas!$B$124:$C$126,2,0)," ")</f>
        <v>15</v>
      </c>
      <c r="AR19" s="125" t="s">
        <v>275</v>
      </c>
      <c r="AS19" s="125">
        <f>IFERROR(VLOOKUP(AR19,[1]Tablas!$B$128:$C$129,2,0)," ")</f>
        <v>15</v>
      </c>
      <c r="AT19" s="125" t="s">
        <v>277</v>
      </c>
      <c r="AU19" s="125">
        <f>IFERROR(VLOOKUP(AT19,[1]Tablas!$B$131:$C$132,2,0)," ")</f>
        <v>15</v>
      </c>
      <c r="AV19" s="125" t="s">
        <v>279</v>
      </c>
      <c r="AW19" s="125">
        <f>IFERROR(VLOOKUP(AV19,[1]Tablas!$B$134:$C$136,2,0)," ")</f>
        <v>15</v>
      </c>
      <c r="AX19" s="125">
        <f t="shared" si="12"/>
        <v>105</v>
      </c>
      <c r="AY19" s="125" t="str">
        <f t="shared" si="13"/>
        <v>Fuerte</v>
      </c>
      <c r="AZ19" s="125" t="s">
        <v>290</v>
      </c>
      <c r="BA19" s="125" t="str">
        <f>IFERROR(VLOOKUP(AZ19,[1]Tablas!$A$141:$B$143,2,0)," ")</f>
        <v>Fuerte</v>
      </c>
      <c r="BB19" s="125" t="str">
        <f t="shared" si="14"/>
        <v>FuerteFuerte</v>
      </c>
      <c r="BC19" s="125" t="str">
        <f>IFERROR(VLOOKUP(BB19,[1]Tablas!$C$147:$D$155,2,0)," ")</f>
        <v>Fuerte</v>
      </c>
      <c r="BD19" s="125" t="str">
        <f>IFERROR(VLOOKUP(BC19,[1]Tablas!$D$147:$E$155,2,0)," ")</f>
        <v xml:space="preserve">No </v>
      </c>
      <c r="BE19" s="125" t="s">
        <v>402</v>
      </c>
      <c r="BF19" s="164"/>
      <c r="BG19" s="164"/>
      <c r="BH19" s="164"/>
      <c r="BI19" s="164"/>
      <c r="BJ19" s="164"/>
      <c r="BK19" s="164"/>
      <c r="BL19" s="172"/>
      <c r="BM19" s="172"/>
      <c r="BN19" s="172"/>
      <c r="BO19" s="172"/>
      <c r="BP19" s="172"/>
      <c r="BQ19" s="172"/>
      <c r="BR19" s="172"/>
      <c r="BS19" s="134" t="s">
        <v>403</v>
      </c>
      <c r="BT19" s="272"/>
    </row>
    <row r="20" spans="1:72" ht="108" customHeight="1">
      <c r="A20" s="162"/>
      <c r="B20" s="171"/>
      <c r="C20" s="171"/>
      <c r="D20" s="170">
        <v>9</v>
      </c>
      <c r="E20" s="167" t="s">
        <v>88</v>
      </c>
      <c r="F20" s="168" t="s">
        <v>69</v>
      </c>
      <c r="G20" s="172" t="s">
        <v>251</v>
      </c>
      <c r="H20" s="172" t="str">
        <f>IFERROR(VLOOKUP(G20,[1]Tablas!$A$15:$D$19,4,0)," ")</f>
        <v>El evento podrá ocurrir en algún momento</v>
      </c>
      <c r="I20" s="164" t="str">
        <f>IFERROR(VLOOKUP(G20,[1]Tablas!$A$15:$C$19,3,0)," ")</f>
        <v>Posible</v>
      </c>
      <c r="J20" s="166" t="str">
        <f>IFERROR(VLOOKUP(G20,[1]Tablas!$A$15:$B$19,2,0)," ")</f>
        <v>Posible</v>
      </c>
      <c r="K20" s="166" t="s">
        <v>50</v>
      </c>
      <c r="L20" s="166" t="s">
        <v>50</v>
      </c>
      <c r="M20" s="166" t="s">
        <v>50</v>
      </c>
      <c r="N20" s="166" t="s">
        <v>50</v>
      </c>
      <c r="O20" s="166" t="s">
        <v>50</v>
      </c>
      <c r="P20" s="166" t="s">
        <v>50</v>
      </c>
      <c r="Q20" s="166" t="s">
        <v>50</v>
      </c>
      <c r="R20" s="166"/>
      <c r="S20" s="166"/>
      <c r="T20" s="166" t="s">
        <v>50</v>
      </c>
      <c r="U20" s="166" t="s">
        <v>50</v>
      </c>
      <c r="V20" s="166" t="s">
        <v>50</v>
      </c>
      <c r="W20" s="166" t="s">
        <v>50</v>
      </c>
      <c r="X20" s="166" t="s">
        <v>50</v>
      </c>
      <c r="Y20" s="166" t="s">
        <v>50</v>
      </c>
      <c r="Z20" s="166"/>
      <c r="AA20" s="166" t="s">
        <v>50</v>
      </c>
      <c r="AB20" s="166" t="s">
        <v>50</v>
      </c>
      <c r="AC20" s="166"/>
      <c r="AD20" s="201">
        <f>COUNTIF(K20:AC21,"X")</f>
        <v>15</v>
      </c>
      <c r="AE20" s="224" t="str">
        <f>IF(AD20=0," ",IF(AD20&lt;6,"Moderado",IF(AD20&lt;12,"Mayor",IF(AD20&lt;20,"Catastrófico"))))</f>
        <v>Catastrófico</v>
      </c>
      <c r="AF20" s="222" t="str">
        <f>CONCATENATE(I20,AE20)</f>
        <v>PosibleCatastrófico</v>
      </c>
      <c r="AG20" s="164" t="str">
        <f>IFERROR(VLOOKUP(AF20,[1]Tablas!$C$159:$D$173,2,0)," ")</f>
        <v>Extremo</v>
      </c>
      <c r="AH20" s="125" t="s">
        <v>404</v>
      </c>
      <c r="AI20" s="125" t="s">
        <v>89</v>
      </c>
      <c r="AJ20" s="125" t="s">
        <v>266</v>
      </c>
      <c r="AK20" s="125">
        <f>IFERROR(VLOOKUP(AJ20,[1]Tablas!$B$115:$C$116,2,0)," ")</f>
        <v>15</v>
      </c>
      <c r="AL20" s="125" t="s">
        <v>268</v>
      </c>
      <c r="AM20" s="125">
        <f>IFERROR(VLOOKUP(AL20,[1]Tablas!$B$118:$C$119,2,0)," ")</f>
        <v>15</v>
      </c>
      <c r="AN20" s="125" t="s">
        <v>270</v>
      </c>
      <c r="AO20" s="125">
        <f>IFERROR(VLOOKUP(AN20,[1]Tablas!$B$121:$C$122,2,0)," ")</f>
        <v>15</v>
      </c>
      <c r="AP20" s="126" t="s">
        <v>273</v>
      </c>
      <c r="AQ20" s="125">
        <f>IFERROR(VLOOKUP(AP20,[1]Tablas!$B$124:$C$126,2,0)," ")</f>
        <v>10</v>
      </c>
      <c r="AR20" s="125" t="s">
        <v>275</v>
      </c>
      <c r="AS20" s="125">
        <f>IFERROR(VLOOKUP(AR20,[1]Tablas!$B$128:$C$129,2,0)," ")</f>
        <v>15</v>
      </c>
      <c r="AT20" s="125" t="s">
        <v>277</v>
      </c>
      <c r="AU20" s="125">
        <f>IFERROR(VLOOKUP(AT20,[1]Tablas!$B$131:$C$132,2,0)," ")</f>
        <v>15</v>
      </c>
      <c r="AV20" s="125" t="s">
        <v>279</v>
      </c>
      <c r="AW20" s="125">
        <f>IFERROR(VLOOKUP(AV20,[1]Tablas!$B$134:$C$136,2,0)," ")</f>
        <v>15</v>
      </c>
      <c r="AX20" s="125">
        <f t="shared" si="12"/>
        <v>100</v>
      </c>
      <c r="AY20" s="125" t="str">
        <f t="shared" si="13"/>
        <v>Fuerte</v>
      </c>
      <c r="AZ20" s="125" t="s">
        <v>290</v>
      </c>
      <c r="BA20" s="125" t="str">
        <f>IFERROR(VLOOKUP(AZ20,[1]Tablas!$A$141:$B$143,2,0)," ")</f>
        <v>Fuerte</v>
      </c>
      <c r="BB20" s="125" t="str">
        <f t="shared" si="14"/>
        <v>FuerteFuerte</v>
      </c>
      <c r="BC20" s="125" t="str">
        <f>IFERROR(VLOOKUP(BB20,[1]Tablas!$C$147:$D$155,2,0)," ")</f>
        <v>Fuerte</v>
      </c>
      <c r="BD20" s="125" t="str">
        <f>IFERROR(VLOOKUP(BC20,[1]Tablas!$D$147:$E$155,2,0)," ")</f>
        <v xml:space="preserve">No </v>
      </c>
      <c r="BE20" s="125" t="s">
        <v>405</v>
      </c>
      <c r="BF20" s="164">
        <f>SUM(AX20:AX21)/2</f>
        <v>102.5</v>
      </c>
      <c r="BG20" s="164" t="str">
        <f>IF(BF20=0," ",IF(BF20&lt;50,"Débil",IF(BF20&lt;99,"Moderado",IF(BF20&gt;100,"Fuerte"))))</f>
        <v>Fuerte</v>
      </c>
      <c r="BH20" s="164" t="str">
        <f>CONCATENATE(I20,BG20)</f>
        <v>PosibleFuerte</v>
      </c>
      <c r="BI20" s="164" t="str">
        <f>IFERROR(VLOOKUP(BH20,[1]Tablas!$H$186:$I$200,2,0)," ")</f>
        <v>Rara vez</v>
      </c>
      <c r="BJ20" s="164" t="str">
        <f>CONCATENATE(BI20,AE20)</f>
        <v>Rara vezCatastrófico</v>
      </c>
      <c r="BK20" s="164" t="str">
        <f>IFERROR(VLOOKUP(BJ20,[1]Tablas!$C$159:$D$173,2,0)," ")</f>
        <v>Extremo</v>
      </c>
      <c r="BL20" s="224" t="s">
        <v>240</v>
      </c>
      <c r="BM20" s="172" t="s">
        <v>405</v>
      </c>
      <c r="BN20" s="172" t="s">
        <v>393</v>
      </c>
      <c r="BO20" s="202">
        <v>44562</v>
      </c>
      <c r="BP20" s="218">
        <v>44926</v>
      </c>
      <c r="BQ20" s="172"/>
      <c r="BR20" s="172"/>
      <c r="BS20" s="125" t="s">
        <v>398</v>
      </c>
      <c r="BT20" s="273" t="s">
        <v>415</v>
      </c>
    </row>
    <row r="21" spans="1:72" ht="116.4" customHeight="1" thickBot="1">
      <c r="A21" s="158"/>
      <c r="B21" s="160"/>
      <c r="C21" s="160"/>
      <c r="D21" s="160"/>
      <c r="E21" s="160"/>
      <c r="F21" s="169"/>
      <c r="G21" s="173"/>
      <c r="H21" s="173"/>
      <c r="I21" s="174"/>
      <c r="J21" s="175"/>
      <c r="K21" s="175"/>
      <c r="L21" s="175"/>
      <c r="M21" s="175"/>
      <c r="N21" s="175"/>
      <c r="O21" s="175"/>
      <c r="P21" s="175"/>
      <c r="Q21" s="175"/>
      <c r="R21" s="175"/>
      <c r="S21" s="175"/>
      <c r="T21" s="175"/>
      <c r="U21" s="175"/>
      <c r="V21" s="175"/>
      <c r="W21" s="175"/>
      <c r="X21" s="175"/>
      <c r="Y21" s="175"/>
      <c r="Z21" s="175"/>
      <c r="AA21" s="175"/>
      <c r="AB21" s="175"/>
      <c r="AC21" s="175"/>
      <c r="AD21" s="175"/>
      <c r="AE21" s="175"/>
      <c r="AF21" s="225"/>
      <c r="AG21" s="174"/>
      <c r="AH21" s="135" t="s">
        <v>406</v>
      </c>
      <c r="AI21" s="127" t="s">
        <v>90</v>
      </c>
      <c r="AJ21" s="127" t="s">
        <v>266</v>
      </c>
      <c r="AK21" s="127">
        <f>IFERROR(VLOOKUP(AJ21,[1]Tablas!$B$115:$C$116,2,0)," ")</f>
        <v>15</v>
      </c>
      <c r="AL21" s="127" t="s">
        <v>268</v>
      </c>
      <c r="AM21" s="127">
        <f>IFERROR(VLOOKUP(AL21,[1]Tablas!$B$118:$C$119,2,0)," ")</f>
        <v>15</v>
      </c>
      <c r="AN21" s="127" t="s">
        <v>270</v>
      </c>
      <c r="AO21" s="127">
        <f>IFERROR(VLOOKUP(AN21,[1]Tablas!$B$121:$C$122,2,0)," ")</f>
        <v>15</v>
      </c>
      <c r="AP21" s="128" t="s">
        <v>272</v>
      </c>
      <c r="AQ21" s="127">
        <f>IFERROR(VLOOKUP(AP21,[1]Tablas!$B$124:$C$126,2,0)," ")</f>
        <v>15</v>
      </c>
      <c r="AR21" s="127" t="s">
        <v>275</v>
      </c>
      <c r="AS21" s="127">
        <f>IFERROR(VLOOKUP(AR21,[1]Tablas!$B$128:$C$129,2,0)," ")</f>
        <v>15</v>
      </c>
      <c r="AT21" s="127" t="s">
        <v>277</v>
      </c>
      <c r="AU21" s="127">
        <f>IFERROR(VLOOKUP(AT21,[1]Tablas!$B$131:$C$132,2,0)," ")</f>
        <v>15</v>
      </c>
      <c r="AV21" s="127" t="s">
        <v>279</v>
      </c>
      <c r="AW21" s="127">
        <f>IFERROR(VLOOKUP(AV21,[1]Tablas!$B$134:$C$136,2,0)," ")</f>
        <v>15</v>
      </c>
      <c r="AX21" s="127">
        <f t="shared" si="12"/>
        <v>105</v>
      </c>
      <c r="AY21" s="127" t="str">
        <f t="shared" si="13"/>
        <v>Fuerte</v>
      </c>
      <c r="AZ21" s="127" t="s">
        <v>290</v>
      </c>
      <c r="BA21" s="127" t="str">
        <f>IFERROR(VLOOKUP(AZ21,[1]Tablas!$A$141:$B$143,2,0)," ")</f>
        <v>Fuerte</v>
      </c>
      <c r="BB21" s="127" t="str">
        <f t="shared" si="14"/>
        <v>FuerteFuerte</v>
      </c>
      <c r="BC21" s="127" t="str">
        <f>IFERROR(VLOOKUP(BB21,[1]Tablas!$C$147:$D$155,2,0)," ")</f>
        <v>Fuerte</v>
      </c>
      <c r="BD21" s="127" t="str">
        <f>IFERROR(VLOOKUP(BC21,[1]Tablas!$D$147:$E$155,2,0)," ")</f>
        <v xml:space="preserve">No </v>
      </c>
      <c r="BE21" s="127" t="s">
        <v>407</v>
      </c>
      <c r="BF21" s="174"/>
      <c r="BG21" s="174"/>
      <c r="BH21" s="174"/>
      <c r="BI21" s="174"/>
      <c r="BJ21" s="174"/>
      <c r="BK21" s="174"/>
      <c r="BL21" s="257"/>
      <c r="BM21" s="173"/>
      <c r="BN21" s="173"/>
      <c r="BO21" s="173"/>
      <c r="BP21" s="173"/>
      <c r="BQ21" s="173"/>
      <c r="BR21" s="173"/>
      <c r="BS21" s="127" t="s">
        <v>408</v>
      </c>
      <c r="BT21" s="274"/>
    </row>
    <row r="22" spans="1:72" ht="252" customHeight="1">
      <c r="A22" s="183" t="s">
        <v>91</v>
      </c>
      <c r="B22" s="179" t="s">
        <v>92</v>
      </c>
      <c r="C22" s="179" t="s">
        <v>93</v>
      </c>
      <c r="D22" s="180">
        <v>10</v>
      </c>
      <c r="E22" s="179" t="s">
        <v>94</v>
      </c>
      <c r="F22" s="181" t="s">
        <v>69</v>
      </c>
      <c r="G22" s="181" t="s">
        <v>251</v>
      </c>
      <c r="H22" s="181" t="str">
        <f>IFERROR(VLOOKUP(G22,[2]Tablas!$A$15:$D$19,4,0)," ")</f>
        <v>El evento podrá ocurrir en algún momento</v>
      </c>
      <c r="I22" s="192" t="str">
        <f>IFERROR(VLOOKUP(G22,[2]Tablas!$A$15:$C$19,3,0)," ")</f>
        <v>Posible</v>
      </c>
      <c r="J22" s="191" t="str">
        <f>IFERROR(VLOOKUP(G22,[2]Tablas!$A$15:$B$19,2,0)," ")</f>
        <v>Posible</v>
      </c>
      <c r="K22" s="191" t="s">
        <v>50</v>
      </c>
      <c r="L22" s="191" t="s">
        <v>50</v>
      </c>
      <c r="M22" s="191" t="s">
        <v>50</v>
      </c>
      <c r="N22" s="191" t="s">
        <v>50</v>
      </c>
      <c r="O22" s="191" t="s">
        <v>50</v>
      </c>
      <c r="P22" s="191" t="s">
        <v>50</v>
      </c>
      <c r="Q22" s="191" t="s">
        <v>50</v>
      </c>
      <c r="R22" s="191" t="s">
        <v>50</v>
      </c>
      <c r="S22" s="191" t="s">
        <v>50</v>
      </c>
      <c r="T22" s="191" t="s">
        <v>50</v>
      </c>
      <c r="U22" s="191" t="s">
        <v>50</v>
      </c>
      <c r="V22" s="191" t="s">
        <v>50</v>
      </c>
      <c r="W22" s="195"/>
      <c r="X22" s="195"/>
      <c r="Y22" s="191" t="s">
        <v>50</v>
      </c>
      <c r="Z22" s="191"/>
      <c r="AA22" s="191"/>
      <c r="AB22" s="191"/>
      <c r="AC22" s="195"/>
      <c r="AD22" s="200">
        <f>COUNTIF(K22:AC23,"X")</f>
        <v>13</v>
      </c>
      <c r="AE22" s="192" t="str">
        <f>IF(AD22=0," ",IF(AD22&lt;6,"Moderado",IF(AD22&lt;12,"Mayor",IF(AD22&lt;20,"Catastrófico"))))</f>
        <v>Catastrófico</v>
      </c>
      <c r="AF22" s="191" t="str">
        <f>CONCATENATE(I22,AE22)</f>
        <v>PosibleCatastrófico</v>
      </c>
      <c r="AG22" s="192" t="str">
        <f>IFERROR(VLOOKUP(AF22,[2]Tablas!$C$159:$D$173,2,0)," ")</f>
        <v>Extremo</v>
      </c>
      <c r="AH22" s="69" t="s">
        <v>346</v>
      </c>
      <c r="AI22" s="69" t="s">
        <v>347</v>
      </c>
      <c r="AJ22" s="69" t="s">
        <v>266</v>
      </c>
      <c r="AK22" s="69">
        <f>IFERROR(VLOOKUP(AJ22,[2]Tablas!$B$115:$C$116,2,0)," ")</f>
        <v>15</v>
      </c>
      <c r="AL22" s="69" t="s">
        <v>268</v>
      </c>
      <c r="AM22" s="69">
        <f>IFERROR(VLOOKUP(AL22,[2]Tablas!$B$118:$C$119,2,0)," ")</f>
        <v>15</v>
      </c>
      <c r="AN22" s="69" t="s">
        <v>270</v>
      </c>
      <c r="AO22" s="69">
        <f>IFERROR(VLOOKUP(AN22,[2]Tablas!$B$121:$C$122,2,0)," ")</f>
        <v>15</v>
      </c>
      <c r="AP22" s="69" t="s">
        <v>272</v>
      </c>
      <c r="AQ22" s="69">
        <f>IFERROR(VLOOKUP(AP22,[2]Tablas!$B$124:$C$126,2,0)," ")</f>
        <v>15</v>
      </c>
      <c r="AR22" s="69" t="s">
        <v>275</v>
      </c>
      <c r="AS22" s="69">
        <f>IFERROR(VLOOKUP(AR22,[2]Tablas!$B$128:$C$129,2,0)," ")</f>
        <v>15</v>
      </c>
      <c r="AT22" s="69" t="s">
        <v>277</v>
      </c>
      <c r="AU22" s="69">
        <f>IFERROR(VLOOKUP(AT22,[2]Tablas!$B$131:$C$132,2,0)," ")</f>
        <v>15</v>
      </c>
      <c r="AV22" s="69" t="s">
        <v>279</v>
      </c>
      <c r="AW22" s="69">
        <f>IFERROR(VLOOKUP(AV22,[2]Tablas!$B$134:$C$136,2,0)," ")</f>
        <v>15</v>
      </c>
      <c r="AX22" s="69">
        <f t="shared" si="3"/>
        <v>105</v>
      </c>
      <c r="AY22" s="64" t="str">
        <f t="shared" si="4"/>
        <v>Fuerte</v>
      </c>
      <c r="AZ22" s="69" t="s">
        <v>290</v>
      </c>
      <c r="BA22" s="64" t="str">
        <f>IFERROR(VLOOKUP(AZ22,[2]Tablas!$A$141:$B$143,2,0)," ")</f>
        <v>Fuerte</v>
      </c>
      <c r="BB22" s="73" t="str">
        <f t="shared" ref="BB22:BB25" si="18">CONCATENATE(AY22,BA22)</f>
        <v>FuerteFuerte</v>
      </c>
      <c r="BC22" s="67" t="str">
        <f>IFERROR(VLOOKUP(BB22,[3]Tablas!$C$147:$D$155,2,0)," ")</f>
        <v>Fuerte</v>
      </c>
      <c r="BD22" s="67" t="str">
        <f>IFERROR(VLOOKUP(BC22,[3]Tablas!$D$147:$E$155,2,0)," ")</f>
        <v xml:space="preserve">No </v>
      </c>
      <c r="BE22" s="67"/>
      <c r="BF22" s="69">
        <f>SUM(AX22+AX23)/2</f>
        <v>105</v>
      </c>
      <c r="BG22" s="67" t="str">
        <f>IF(BF22=0," ",IF(BF22&lt;50,"Débil",IF(BF22&lt;99,"Moderado",IF(BF22&gt;100,"Fuerte"))))</f>
        <v>Fuerte</v>
      </c>
      <c r="BH22" s="67" t="str">
        <f t="shared" ref="BH22:BH25" si="19">CONCATENATE(I22,BG22)</f>
        <v>PosibleFuerte</v>
      </c>
      <c r="BI22" s="192" t="str">
        <f>IFERROR(VLOOKUP(BH22,[3]Tablas!$H$186:$I$200,2,0)," ")</f>
        <v>Rara vez</v>
      </c>
      <c r="BJ22" s="181" t="str">
        <f>CONCATENATE(BI22,AE22)</f>
        <v>Rara vezCatastrófico</v>
      </c>
      <c r="BK22" s="192" t="str">
        <f>IFERROR(VLOOKUP(BJ22,[3]Tablas!$C$159:$D$173,2,0)," ")</f>
        <v>Extremo</v>
      </c>
      <c r="BL22" s="192" t="s">
        <v>240</v>
      </c>
      <c r="BM22" s="73" t="s">
        <v>348</v>
      </c>
      <c r="BN22" s="69" t="s">
        <v>349</v>
      </c>
      <c r="BO22" s="105">
        <v>44773</v>
      </c>
      <c r="BP22" s="105">
        <v>44803</v>
      </c>
      <c r="BQ22" s="69"/>
      <c r="BR22" s="106" t="s">
        <v>328</v>
      </c>
      <c r="BS22" s="102" t="s">
        <v>367</v>
      </c>
      <c r="BT22" s="129" t="s">
        <v>389</v>
      </c>
    </row>
    <row r="23" spans="1:72" ht="281.39999999999998" customHeight="1">
      <c r="A23" s="162"/>
      <c r="B23" s="171"/>
      <c r="C23" s="171"/>
      <c r="D23" s="171"/>
      <c r="E23" s="171"/>
      <c r="F23" s="182"/>
      <c r="G23" s="184"/>
      <c r="H23" s="184"/>
      <c r="I23" s="185"/>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99"/>
      <c r="AG23" s="185"/>
      <c r="AH23" s="94" t="s">
        <v>350</v>
      </c>
      <c r="AI23" s="74" t="s">
        <v>351</v>
      </c>
      <c r="AJ23" s="74" t="s">
        <v>266</v>
      </c>
      <c r="AK23" s="74">
        <f>IFERROR(VLOOKUP(AJ23,[2]Tablas!$B$115:$C$116,2,0)," ")</f>
        <v>15</v>
      </c>
      <c r="AL23" s="74" t="s">
        <v>268</v>
      </c>
      <c r="AM23" s="74">
        <f>IFERROR(VLOOKUP(AL23,[2]Tablas!$B$118:$C$119,2,0)," ")</f>
        <v>15</v>
      </c>
      <c r="AN23" s="74" t="s">
        <v>270</v>
      </c>
      <c r="AO23" s="74">
        <f>IFERROR(VLOOKUP(AN23,[2]Tablas!$B$121:$C$122,2,0)," ")</f>
        <v>15</v>
      </c>
      <c r="AP23" s="74" t="s">
        <v>272</v>
      </c>
      <c r="AQ23" s="74">
        <f>IFERROR(VLOOKUP(AP23,[2]Tablas!$B$124:$C$126,2,0)," ")</f>
        <v>15</v>
      </c>
      <c r="AR23" s="74" t="s">
        <v>275</v>
      </c>
      <c r="AS23" s="74">
        <f>IFERROR(VLOOKUP(AR23,[2]Tablas!$B$128:$C$129,2,0)," ")</f>
        <v>15</v>
      </c>
      <c r="AT23" s="74" t="s">
        <v>277</v>
      </c>
      <c r="AU23" s="74">
        <f>IFERROR(VLOOKUP(AT23,[2]Tablas!$B$131:$C$132,2,0)," ")</f>
        <v>15</v>
      </c>
      <c r="AV23" s="74" t="s">
        <v>279</v>
      </c>
      <c r="AW23" s="74">
        <f>IFERROR(VLOOKUP(AV23,[2]Tablas!$B$134:$C$136,2,0)," ")</f>
        <v>15</v>
      </c>
      <c r="AX23" s="74">
        <f t="shared" si="3"/>
        <v>105</v>
      </c>
      <c r="AY23" s="65" t="str">
        <f t="shared" si="4"/>
        <v>Fuerte</v>
      </c>
      <c r="AZ23" s="74" t="s">
        <v>290</v>
      </c>
      <c r="BA23" s="65" t="str">
        <f>IFERROR(VLOOKUP(AZ23,[2]Tablas!$A$141:$B$143,2,0)," ")</f>
        <v>Fuerte</v>
      </c>
      <c r="BB23" s="71" t="str">
        <f t="shared" si="18"/>
        <v>FuerteFuerte</v>
      </c>
      <c r="BC23" s="52" t="str">
        <f>IFERROR(VLOOKUP(BB23,[3]Tablas!$C$147:$D$155,2,0)," ")</f>
        <v>Fuerte</v>
      </c>
      <c r="BD23" s="52" t="str">
        <f>IFERROR(VLOOKUP(BC23,[3]Tablas!$D$147:$E$155,2,0)," ")</f>
        <v xml:space="preserve">No </v>
      </c>
      <c r="BE23" s="52"/>
      <c r="BF23" s="74">
        <f>SUM(AX23+AX24)/2</f>
        <v>105</v>
      </c>
      <c r="BG23" s="74" t="str">
        <f t="shared" ref="BG23:BG25" si="20">IF(BF23=0," ",IF(BF23&lt;50,"Débil",IF(BF23&lt;99,"Moderado",IF(BF23&gt;100,"Fuerte"))))</f>
        <v>Fuerte</v>
      </c>
      <c r="BH23" s="52" t="str">
        <f t="shared" si="19"/>
        <v>Fuerte</v>
      </c>
      <c r="BI23" s="185"/>
      <c r="BJ23" s="184"/>
      <c r="BK23" s="185"/>
      <c r="BL23" s="185"/>
      <c r="BM23" s="71" t="s">
        <v>348</v>
      </c>
      <c r="BN23" s="74" t="s">
        <v>349</v>
      </c>
      <c r="BO23" s="92">
        <v>44773</v>
      </c>
      <c r="BP23" s="92">
        <v>44865</v>
      </c>
      <c r="BQ23" s="74"/>
      <c r="BR23" s="93" t="s">
        <v>328</v>
      </c>
      <c r="BS23" s="107" t="s">
        <v>368</v>
      </c>
      <c r="BT23" s="107" t="s">
        <v>389</v>
      </c>
    </row>
    <row r="24" spans="1:72" ht="250.5" customHeight="1">
      <c r="A24" s="162"/>
      <c r="B24" s="184" t="s">
        <v>95</v>
      </c>
      <c r="C24" s="167" t="s">
        <v>96</v>
      </c>
      <c r="D24" s="185">
        <v>11</v>
      </c>
      <c r="E24" s="184" t="s">
        <v>359</v>
      </c>
      <c r="F24" s="184" t="s">
        <v>97</v>
      </c>
      <c r="G24" s="184" t="s">
        <v>250</v>
      </c>
      <c r="H24" s="184" t="str">
        <f>IFERROR(VLOOKUP(G24,[2]Tablas!$A$15:$D$19,4,0)," ")</f>
        <v>El evento puede ocurrir en algún momento</v>
      </c>
      <c r="I24" s="185" t="str">
        <f>IFERROR(VLOOKUP(G24,[2]Tablas!$A$15:$C$19,3,0)," ")</f>
        <v>Improbable</v>
      </c>
      <c r="J24" s="86" t="str">
        <f>IFERROR(VLOOKUP(G24,[2]Tablas!$A$15:$B$19,2,0)," ")</f>
        <v>Improbable</v>
      </c>
      <c r="K24" s="199" t="s">
        <v>50</v>
      </c>
      <c r="L24" s="199" t="s">
        <v>50</v>
      </c>
      <c r="M24" s="199" t="s">
        <v>50</v>
      </c>
      <c r="N24" s="199" t="s">
        <v>50</v>
      </c>
      <c r="O24" s="199" t="s">
        <v>50</v>
      </c>
      <c r="P24" s="199" t="s">
        <v>50</v>
      </c>
      <c r="Q24" s="199" t="s">
        <v>50</v>
      </c>
      <c r="R24" s="199"/>
      <c r="S24" s="199" t="s">
        <v>50</v>
      </c>
      <c r="T24" s="199"/>
      <c r="U24" s="199" t="s">
        <v>50</v>
      </c>
      <c r="V24" s="199" t="s">
        <v>50</v>
      </c>
      <c r="W24" s="199"/>
      <c r="X24" s="199"/>
      <c r="Y24" s="199" t="s">
        <v>50</v>
      </c>
      <c r="Z24" s="199"/>
      <c r="AA24" s="199"/>
      <c r="AB24" s="199"/>
      <c r="AC24" s="199"/>
      <c r="AD24" s="87">
        <f t="shared" ref="AD24" si="21">COUNTIF(K24:AC24,"X")</f>
        <v>11</v>
      </c>
      <c r="AE24" s="185" t="str">
        <f t="shared" ref="AE24" si="22">IF(AD24=0," ",IF(AD24&lt;6,"Moderado",IF(AD24&lt;12,"Mayor",IF(AD24&lt;20,"Catastrófico"))))</f>
        <v>Mayor</v>
      </c>
      <c r="AF24" s="86" t="str">
        <f t="shared" ref="AF24" si="23">CONCATENATE(I24,AE24)</f>
        <v>ImprobableMayor</v>
      </c>
      <c r="AG24" s="185" t="str">
        <f>IFERROR(VLOOKUP(AF24,[2]Tablas!$C$159:$D$173,2,0)," ")</f>
        <v>Moderado</v>
      </c>
      <c r="AH24" s="71" t="s">
        <v>352</v>
      </c>
      <c r="AI24" s="74" t="s">
        <v>353</v>
      </c>
      <c r="AJ24" s="74" t="s">
        <v>266</v>
      </c>
      <c r="AK24" s="71">
        <f>IFERROR(VLOOKUP(AJ24,[2]Tablas!$B$115:$C$116,2,0)," ")</f>
        <v>15</v>
      </c>
      <c r="AL24" s="74" t="s">
        <v>268</v>
      </c>
      <c r="AM24" s="74">
        <f>IFERROR(VLOOKUP(AL24,[2]Tablas!$B$118:$C$119,2,0)," ")</f>
        <v>15</v>
      </c>
      <c r="AN24" s="74" t="s">
        <v>270</v>
      </c>
      <c r="AO24" s="74">
        <f>IFERROR(VLOOKUP(AN24,[2]Tablas!$B$121:$C$122,2,0)," ")</f>
        <v>15</v>
      </c>
      <c r="AP24" s="74" t="s">
        <v>272</v>
      </c>
      <c r="AQ24" s="74">
        <f>IFERROR(VLOOKUP(AP24,[2]Tablas!$B$124:$C$126,2,0)," ")</f>
        <v>15</v>
      </c>
      <c r="AR24" s="74" t="s">
        <v>275</v>
      </c>
      <c r="AS24" s="74">
        <f>IFERROR(VLOOKUP(AR24,[2]Tablas!$B$128:$C$129,2,0)," ")</f>
        <v>15</v>
      </c>
      <c r="AT24" s="74" t="s">
        <v>277</v>
      </c>
      <c r="AU24" s="74">
        <f>IFERROR(VLOOKUP(AT24,[2]Tablas!$B$131:$C$132,2,0)," ")</f>
        <v>15</v>
      </c>
      <c r="AV24" s="74" t="s">
        <v>279</v>
      </c>
      <c r="AW24" s="71">
        <f>IFERROR(VLOOKUP(AV24,[2]Tablas!$B$134:$C$136,2,0)," ")</f>
        <v>15</v>
      </c>
      <c r="AX24" s="71">
        <f t="shared" si="3"/>
        <v>105</v>
      </c>
      <c r="AY24" s="52" t="str">
        <f t="shared" si="4"/>
        <v>Fuerte</v>
      </c>
      <c r="AZ24" s="95" t="s">
        <v>290</v>
      </c>
      <c r="BA24" s="52" t="str">
        <f>IFERROR(VLOOKUP(AZ24,[2]Tablas!$A$141:$B$143,2,0)," ")</f>
        <v>Fuerte</v>
      </c>
      <c r="BB24" s="71" t="str">
        <f t="shared" si="18"/>
        <v>FuerteFuerte</v>
      </c>
      <c r="BC24" s="52" t="str">
        <f>IFERROR(VLOOKUP(BB24,[3]Tablas!$C$147:$D$155,2,0)," ")</f>
        <v>Fuerte</v>
      </c>
      <c r="BD24" s="52" t="str">
        <f>IFERROR(VLOOKUP(BC24,[3]Tablas!$D$147:$E$155,2,0)," ")</f>
        <v xml:space="preserve">No </v>
      </c>
      <c r="BE24" s="52"/>
      <c r="BF24" s="52">
        <f>+AX24</f>
        <v>105</v>
      </c>
      <c r="BG24" s="52" t="str">
        <f t="shared" si="20"/>
        <v>Fuerte</v>
      </c>
      <c r="BH24" s="52" t="str">
        <f t="shared" si="19"/>
        <v>ImprobableFuerte</v>
      </c>
      <c r="BI24" s="185" t="str">
        <f>IFERROR(VLOOKUP(BH24,[3]Tablas!$H$186:$I$200,2,0)," ")</f>
        <v>Rara vez</v>
      </c>
      <c r="BJ24" s="185" t="str">
        <f t="shared" ref="BJ24" si="24">CONCATENATE(BI24,AE24)</f>
        <v>Rara vezMayor</v>
      </c>
      <c r="BK24" s="185" t="str">
        <f>IFERROR(VLOOKUP(BJ24,[3]Tablas!$C$159:$D$173,2,0)," ")</f>
        <v>Moderado</v>
      </c>
      <c r="BL24" s="185" t="s">
        <v>240</v>
      </c>
      <c r="BM24" s="88" t="s">
        <v>354</v>
      </c>
      <c r="BN24" s="71" t="s">
        <v>355</v>
      </c>
      <c r="BO24" s="92">
        <v>44773</v>
      </c>
      <c r="BP24" s="92">
        <v>44803</v>
      </c>
      <c r="BQ24" s="71"/>
      <c r="BR24" s="93" t="s">
        <v>328</v>
      </c>
      <c r="BS24" s="277" t="s">
        <v>369</v>
      </c>
      <c r="BT24" s="275" t="s">
        <v>389</v>
      </c>
    </row>
    <row r="25" spans="1:72" ht="250.5" customHeight="1">
      <c r="A25" s="162"/>
      <c r="B25" s="184"/>
      <c r="C25" s="167"/>
      <c r="D25" s="185"/>
      <c r="E25" s="184"/>
      <c r="F25" s="184"/>
      <c r="G25" s="184"/>
      <c r="H25" s="184"/>
      <c r="I25" s="185"/>
      <c r="J25" s="86"/>
      <c r="K25" s="199"/>
      <c r="L25" s="199"/>
      <c r="M25" s="199"/>
      <c r="N25" s="199"/>
      <c r="O25" s="199"/>
      <c r="P25" s="199"/>
      <c r="Q25" s="199"/>
      <c r="R25" s="199"/>
      <c r="S25" s="199"/>
      <c r="T25" s="199"/>
      <c r="U25" s="199"/>
      <c r="V25" s="199"/>
      <c r="W25" s="199"/>
      <c r="X25" s="199"/>
      <c r="Y25" s="199"/>
      <c r="Z25" s="199"/>
      <c r="AA25" s="199"/>
      <c r="AB25" s="199"/>
      <c r="AC25" s="199"/>
      <c r="AD25" s="87"/>
      <c r="AE25" s="185"/>
      <c r="AF25" s="86"/>
      <c r="AG25" s="185"/>
      <c r="AH25" s="71" t="s">
        <v>356</v>
      </c>
      <c r="AI25" s="71" t="s">
        <v>357</v>
      </c>
      <c r="AJ25" s="74" t="s">
        <v>266</v>
      </c>
      <c r="AK25" s="71">
        <f>IFERROR(VLOOKUP(AJ25,[2]Tablas!$B$115:$C$116,2,0)," ")</f>
        <v>15</v>
      </c>
      <c r="AL25" s="74" t="s">
        <v>268</v>
      </c>
      <c r="AM25" s="74">
        <f>IFERROR(VLOOKUP(AL25,[2]Tablas!$B$118:$C$119,2,0)," ")</f>
        <v>15</v>
      </c>
      <c r="AN25" s="74" t="s">
        <v>270</v>
      </c>
      <c r="AO25" s="74">
        <f>IFERROR(VLOOKUP(AN25,[2]Tablas!$B$121:$C$122,2,0)," ")</f>
        <v>15</v>
      </c>
      <c r="AP25" s="74" t="s">
        <v>272</v>
      </c>
      <c r="AQ25" s="74">
        <f>IFERROR(VLOOKUP(AP25,[2]Tablas!$B$124:$C$126,2,0)," ")</f>
        <v>15</v>
      </c>
      <c r="AR25" s="74" t="s">
        <v>275</v>
      </c>
      <c r="AS25" s="74">
        <f>IFERROR(VLOOKUP(AR25,[2]Tablas!$B$128:$C$129,2,0)," ")</f>
        <v>15</v>
      </c>
      <c r="AT25" s="74" t="s">
        <v>277</v>
      </c>
      <c r="AU25" s="74">
        <f>IFERROR(VLOOKUP(AT25,[2]Tablas!$B$131:$C$132,2,0)," ")</f>
        <v>15</v>
      </c>
      <c r="AV25" s="74" t="s">
        <v>279</v>
      </c>
      <c r="AW25" s="71"/>
      <c r="AX25" s="71">
        <f t="shared" si="3"/>
        <v>90</v>
      </c>
      <c r="AY25" s="52" t="str">
        <f t="shared" si="4"/>
        <v>Moderado</v>
      </c>
      <c r="AZ25" s="95" t="s">
        <v>290</v>
      </c>
      <c r="BA25" s="52" t="str">
        <f>IFERROR(VLOOKUP(AZ25,[2]Tablas!$A$141:$B$143,2,0)," ")</f>
        <v>Fuerte</v>
      </c>
      <c r="BB25" s="71" t="str">
        <f t="shared" si="18"/>
        <v>ModeradoFuerte</v>
      </c>
      <c r="BC25" s="52" t="str">
        <f>IFERROR(VLOOKUP(BB25,[3]Tablas!$C$147:$D$155,2,0)," ")</f>
        <v>Moderado</v>
      </c>
      <c r="BD25" s="52" t="str">
        <f>IFERROR(VLOOKUP(BC25,[3]Tablas!$D$147:$E$155,2,0)," ")</f>
        <v>Sí</v>
      </c>
      <c r="BE25" s="52"/>
      <c r="BF25" s="52">
        <f>+AX25</f>
        <v>90</v>
      </c>
      <c r="BG25" s="52" t="str">
        <f t="shared" si="20"/>
        <v>Moderado</v>
      </c>
      <c r="BH25" s="52" t="str">
        <f t="shared" si="19"/>
        <v>Moderado</v>
      </c>
      <c r="BI25" s="185"/>
      <c r="BJ25" s="185"/>
      <c r="BK25" s="185"/>
      <c r="BL25" s="185"/>
      <c r="BM25" s="88" t="s">
        <v>358</v>
      </c>
      <c r="BN25" s="71" t="s">
        <v>355</v>
      </c>
      <c r="BO25" s="92">
        <v>44773</v>
      </c>
      <c r="BP25" s="92">
        <v>44925</v>
      </c>
      <c r="BQ25" s="71"/>
      <c r="BR25" s="93" t="s">
        <v>328</v>
      </c>
      <c r="BS25" s="278"/>
      <c r="BT25" s="276"/>
    </row>
    <row r="26" spans="1:72" ht="250.5" customHeight="1" thickBot="1">
      <c r="A26" s="158"/>
      <c r="B26" s="49" t="s">
        <v>101</v>
      </c>
      <c r="C26" s="85" t="s">
        <v>102</v>
      </c>
      <c r="D26" s="70">
        <v>12</v>
      </c>
      <c r="E26" s="85" t="s">
        <v>360</v>
      </c>
      <c r="F26" s="85" t="s">
        <v>69</v>
      </c>
      <c r="G26" s="85" t="s">
        <v>251</v>
      </c>
      <c r="H26" s="85" t="s">
        <v>256</v>
      </c>
      <c r="I26" s="108" t="s">
        <v>246</v>
      </c>
      <c r="J26" s="85" t="s">
        <v>246</v>
      </c>
      <c r="K26" s="85"/>
      <c r="L26" s="85"/>
      <c r="M26" s="85" t="s">
        <v>50</v>
      </c>
      <c r="N26" s="85" t="s">
        <v>50</v>
      </c>
      <c r="O26" s="85" t="s">
        <v>50</v>
      </c>
      <c r="P26" s="85"/>
      <c r="Q26" s="85" t="s">
        <v>50</v>
      </c>
      <c r="R26" s="85"/>
      <c r="S26" s="85"/>
      <c r="T26" s="85" t="s">
        <v>50</v>
      </c>
      <c r="U26" s="85" t="s">
        <v>50</v>
      </c>
      <c r="V26" s="85" t="s">
        <v>50</v>
      </c>
      <c r="W26" s="85" t="s">
        <v>50</v>
      </c>
      <c r="X26" s="85" t="s">
        <v>50</v>
      </c>
      <c r="Y26" s="85"/>
      <c r="Z26" s="85"/>
      <c r="AA26" s="85"/>
      <c r="AB26" s="85"/>
      <c r="AC26" s="85"/>
      <c r="AD26" s="85">
        <v>9</v>
      </c>
      <c r="AE26" s="109" t="s">
        <v>225</v>
      </c>
      <c r="AF26" s="85" t="s">
        <v>361</v>
      </c>
      <c r="AG26" s="110" t="s">
        <v>233</v>
      </c>
      <c r="AH26" s="85" t="s">
        <v>362</v>
      </c>
      <c r="AI26" s="85" t="s">
        <v>363</v>
      </c>
      <c r="AJ26" s="85" t="s">
        <v>266</v>
      </c>
      <c r="AK26" s="85">
        <v>15</v>
      </c>
      <c r="AL26" s="85" t="s">
        <v>268</v>
      </c>
      <c r="AM26" s="85">
        <v>15</v>
      </c>
      <c r="AN26" s="85" t="s">
        <v>270</v>
      </c>
      <c r="AO26" s="85">
        <v>15</v>
      </c>
      <c r="AP26" s="85" t="s">
        <v>274</v>
      </c>
      <c r="AQ26" s="85">
        <v>0</v>
      </c>
      <c r="AR26" s="85" t="s">
        <v>275</v>
      </c>
      <c r="AS26" s="85">
        <v>15</v>
      </c>
      <c r="AT26" s="85" t="s">
        <v>277</v>
      </c>
      <c r="AU26" s="85">
        <v>15</v>
      </c>
      <c r="AV26" s="85" t="s">
        <v>279</v>
      </c>
      <c r="AW26" s="85">
        <v>15</v>
      </c>
      <c r="AX26" s="85">
        <v>90</v>
      </c>
      <c r="AY26" s="109" t="s">
        <v>224</v>
      </c>
      <c r="AZ26" s="85" t="s">
        <v>290</v>
      </c>
      <c r="BA26" s="111" t="s">
        <v>291</v>
      </c>
      <c r="BB26" s="49" t="str">
        <f t="shared" ref="BB26" si="25">CONCATENATE(AY26,BA26)</f>
        <v>ModeradoFuerte</v>
      </c>
      <c r="BC26" s="60" t="str">
        <f>IFERROR(VLOOKUP(BB26,[3]Tablas!$C$147:$D$155,2,0)," ")</f>
        <v>Moderado</v>
      </c>
      <c r="BD26" s="60" t="str">
        <f>IFERROR(VLOOKUP(BC26,[3]Tablas!$D$147:$E$155,2,0)," ")</f>
        <v>Sí</v>
      </c>
      <c r="BE26" s="60"/>
      <c r="BF26" s="112">
        <v>90</v>
      </c>
      <c r="BG26" s="109" t="s">
        <v>224</v>
      </c>
      <c r="BH26" s="60" t="str">
        <f t="shared" ref="BH26" si="26">CONCATENATE(I26,BG26)</f>
        <v>PosibleModerado</v>
      </c>
      <c r="BI26" s="60" t="str">
        <f>IFERROR(VLOOKUP(BH26,[3]Tablas!$H$186:$I$200,2,0)," ")</f>
        <v>Improbable</v>
      </c>
      <c r="BJ26" s="113" t="s">
        <v>364</v>
      </c>
      <c r="BK26" s="60" t="str">
        <f>IFERROR(VLOOKUP(BJ26,[3]Tablas!$C$159:$D$173,2,0)," ")</f>
        <v>Moderado</v>
      </c>
      <c r="BL26" s="85" t="s">
        <v>240</v>
      </c>
      <c r="BM26" s="85" t="s">
        <v>365</v>
      </c>
      <c r="BN26" s="85" t="s">
        <v>366</v>
      </c>
      <c r="BO26" s="78">
        <v>44773</v>
      </c>
      <c r="BP26" s="78">
        <v>44925</v>
      </c>
      <c r="BQ26" s="112"/>
      <c r="BR26" s="79" t="s">
        <v>328</v>
      </c>
      <c r="BS26" s="100" t="s">
        <v>370</v>
      </c>
      <c r="BT26" s="149" t="s">
        <v>389</v>
      </c>
    </row>
    <row r="27" spans="1:72" ht="134.4" customHeight="1" thickBot="1">
      <c r="A27" s="114" t="s">
        <v>371</v>
      </c>
      <c r="B27" s="115" t="s">
        <v>372</v>
      </c>
      <c r="C27" s="115" t="s">
        <v>98</v>
      </c>
      <c r="D27" s="116">
        <v>13</v>
      </c>
      <c r="E27" s="71" t="s">
        <v>99</v>
      </c>
      <c r="F27" s="71" t="s">
        <v>48</v>
      </c>
      <c r="G27" s="71"/>
      <c r="H27" s="71" t="str">
        <f>IFERROR(VLOOKUP(G27,Tablas!$A$15:$D$19,4,0)," ")</f>
        <v xml:space="preserve"> </v>
      </c>
      <c r="I27" s="52" t="str">
        <f>IFERROR(VLOOKUP(G27,Tablas!$A$15:$C$19,3,0)," ")</f>
        <v xml:space="preserve"> </v>
      </c>
      <c r="J27" s="86" t="str">
        <f>IFERROR(VLOOKUP(G27,Tablas!$A$15:$B$19,2,0)," ")</f>
        <v xml:space="preserve"> </v>
      </c>
      <c r="K27" s="71" t="s">
        <v>50</v>
      </c>
      <c r="L27" s="71" t="s">
        <v>50</v>
      </c>
      <c r="M27" s="71"/>
      <c r="N27" s="71"/>
      <c r="O27" s="71" t="s">
        <v>50</v>
      </c>
      <c r="P27" s="71"/>
      <c r="Q27" s="71"/>
      <c r="R27" s="71"/>
      <c r="S27" s="71"/>
      <c r="T27" s="71"/>
      <c r="U27" s="71" t="s">
        <v>50</v>
      </c>
      <c r="V27" s="71" t="s">
        <v>50</v>
      </c>
      <c r="W27" s="71"/>
      <c r="X27" s="71" t="s">
        <v>50</v>
      </c>
      <c r="Y27" s="71"/>
      <c r="Z27" s="71"/>
      <c r="AA27" s="71"/>
      <c r="AB27" s="71"/>
      <c r="AC27" s="71"/>
      <c r="AD27" s="87">
        <f t="shared" ref="AD27" si="27">COUNTIF(K27:AC27,"X")</f>
        <v>6</v>
      </c>
      <c r="AE27" s="52" t="str">
        <f>IF(AD27=0," ",IF(AD27&lt;6,"Moderado",IF(AD27&lt;12,"Mayor",IF(AD27&lt;20,"Catastrófico"))))</f>
        <v>Mayor</v>
      </c>
      <c r="AF27" s="86" t="str">
        <f>CONCATENATE(I27,AE27)</f>
        <v xml:space="preserve"> Mayor</v>
      </c>
      <c r="AG27" s="52" t="str">
        <f>IFERROR(VLOOKUP(AF27,Tablas!$C$159:$D$173,2,0)," ")</f>
        <v xml:space="preserve"> </v>
      </c>
      <c r="AH27" s="52"/>
      <c r="AI27" s="71" t="s">
        <v>100</v>
      </c>
      <c r="AJ27" s="71"/>
      <c r="AK27" s="71" t="str">
        <f>IFERROR(VLOOKUP(AJ27,Tablas!$B$115:$C$116,2,0)," ")</f>
        <v xml:space="preserve"> </v>
      </c>
      <c r="AL27" s="71"/>
      <c r="AM27" s="71" t="str">
        <f>IFERROR(VLOOKUP(AL27,Tablas!$B$118:$C$119,2,0)," ")</f>
        <v xml:space="preserve"> </v>
      </c>
      <c r="AN27" s="71"/>
      <c r="AO27" s="71" t="str">
        <f>IFERROR(VLOOKUP(AN27,Tablas!$B$121:$C$122,2,0)," ")</f>
        <v xml:space="preserve"> </v>
      </c>
      <c r="AP27" s="71"/>
      <c r="AQ27" s="71" t="str">
        <f>IFERROR(VLOOKUP(AP27,Tablas!$B$124:$C$126,2,0)," ")</f>
        <v xml:space="preserve"> </v>
      </c>
      <c r="AR27" s="71"/>
      <c r="AS27" s="71" t="str">
        <f>IFERROR(VLOOKUP(AR27,Tablas!$B$128:$C$129,2,0)," ")</f>
        <v xml:space="preserve"> </v>
      </c>
      <c r="AT27" s="71"/>
      <c r="AU27" s="71" t="str">
        <f>IFERROR(VLOOKUP(AT27,Tablas!$B$131:$C$132,2,0)," ")</f>
        <v xml:space="preserve"> </v>
      </c>
      <c r="AV27" s="71"/>
      <c r="AW27" s="71" t="str">
        <f>IFERROR(VLOOKUP(AV27,Tablas!$B$134:$C$136,2,0)," ")</f>
        <v xml:space="preserve"> </v>
      </c>
      <c r="AX27" s="71">
        <f>IFERROR(+AK27+AM27+AO27+AQ27+AS27+AU27+AW27,0)</f>
        <v>0</v>
      </c>
      <c r="AY27" s="52" t="str">
        <f>IF(AX27=0," ",IF(AX27&lt;85,"Débil",IF(AX27&lt;95,"Moderado",IF(AX27&gt;96,"Fuerte"))))</f>
        <v xml:space="preserve"> </v>
      </c>
      <c r="AZ27" s="52"/>
      <c r="BA27" s="52" t="str">
        <f>IFERROR(VLOOKUP(AZ27,Tablas!$A$141:$B$143,2,0)," ")</f>
        <v xml:space="preserve"> </v>
      </c>
      <c r="BB27" s="52"/>
      <c r="BC27" s="52"/>
      <c r="BD27" s="52" t="str">
        <f>IFERROR(VLOOKUP(BC27,Tablas!$D$147:$E$155,2,0)," ")</f>
        <v xml:space="preserve"> </v>
      </c>
      <c r="BE27" s="52"/>
      <c r="BF27" s="52">
        <f>+AX27</f>
        <v>0</v>
      </c>
      <c r="BG27" s="52" t="str">
        <f>IF(BF27=0," ",IF(BF27&lt;50,"Débil",IF(BF27&lt;99,"Moderado",IF(BF27&gt;100,"Fuerte"))))</f>
        <v xml:space="preserve"> </v>
      </c>
      <c r="BH27" s="52" t="str">
        <f>CONCATENATE(I27,BG27)</f>
        <v xml:space="preserve">  </v>
      </c>
      <c r="BI27" s="52" t="str">
        <f>IFERROR(VLOOKUP(BH27,Tablas!$H$186:$I$200,2,0)," ")</f>
        <v xml:space="preserve"> </v>
      </c>
      <c r="BJ27" s="52" t="str">
        <f>CONCATENATE(BI27,AE27)</f>
        <v xml:space="preserve"> Mayor</v>
      </c>
      <c r="BK27" s="52" t="str">
        <f>IFERROR(VLOOKUP(BJ27,Tablas!$C$159:$D$173,2,0)," ")</f>
        <v xml:space="preserve"> </v>
      </c>
      <c r="BL27" s="71"/>
      <c r="BM27" s="71"/>
      <c r="BN27" s="71"/>
      <c r="BO27" s="71"/>
      <c r="BP27" s="71"/>
      <c r="BQ27" s="71"/>
      <c r="BR27" s="71"/>
      <c r="BS27" s="91" t="s">
        <v>319</v>
      </c>
      <c r="BT27" s="72" t="s">
        <v>416</v>
      </c>
    </row>
    <row r="28" spans="1:72" ht="216.6" customHeight="1" thickBot="1">
      <c r="A28" s="157" t="s">
        <v>103</v>
      </c>
      <c r="B28" s="159" t="s">
        <v>417</v>
      </c>
      <c r="C28" s="159" t="s">
        <v>104</v>
      </c>
      <c r="D28" s="176">
        <v>14</v>
      </c>
      <c r="E28" s="159" t="s">
        <v>105</v>
      </c>
      <c r="F28" s="159" t="s">
        <v>69</v>
      </c>
      <c r="G28" s="186" t="s">
        <v>250</v>
      </c>
      <c r="H28" s="186" t="str">
        <f>IFERROR(VLOOKUP(G28,Tablas!$A$15:$D$19,4,0)," ")</f>
        <v>El evento puede ocurrir en algún momento</v>
      </c>
      <c r="I28" s="188" t="str">
        <f>IFERROR(VLOOKUP(G28,Tablas!$A$15:$C$19,3,0)," ")</f>
        <v>Improbable</v>
      </c>
      <c r="J28" s="190" t="str">
        <f>IFERROR(VLOOKUP(G28,Tablas!$A$15:$B$19,2,0)," ")</f>
        <v>Improbable</v>
      </c>
      <c r="K28" s="190" t="s">
        <v>49</v>
      </c>
      <c r="L28" s="190"/>
      <c r="M28" s="190"/>
      <c r="N28" s="190"/>
      <c r="O28" s="190" t="s">
        <v>49</v>
      </c>
      <c r="P28" s="190"/>
      <c r="Q28" s="190"/>
      <c r="R28" s="190"/>
      <c r="S28" s="190" t="s">
        <v>49</v>
      </c>
      <c r="T28" s="190" t="s">
        <v>49</v>
      </c>
      <c r="U28" s="190" t="s">
        <v>49</v>
      </c>
      <c r="V28" s="190" t="s">
        <v>49</v>
      </c>
      <c r="W28" s="190" t="s">
        <v>49</v>
      </c>
      <c r="X28" s="190" t="s">
        <v>49</v>
      </c>
      <c r="Y28" s="190"/>
      <c r="Z28" s="190"/>
      <c r="AA28" s="190"/>
      <c r="AB28" s="190"/>
      <c r="AC28" s="190"/>
      <c r="AD28" s="198">
        <f>COUNTIF(K28:AC29,"X")</f>
        <v>8</v>
      </c>
      <c r="AE28" s="176" t="str">
        <f t="shared" ref="AE28" si="28">IF(AD28=0," ",IF(AD28&lt;6,"Moderado",IF(AD28&lt;12,"Mayor",IF(AD28&lt;20,"Catastrófico"))))</f>
        <v>Mayor</v>
      </c>
      <c r="AF28" s="196" t="str">
        <f t="shared" ref="AF28" si="29">CONCATENATE(I28,AE28)</f>
        <v>ImprobableMayor</v>
      </c>
      <c r="AG28" s="153" t="str">
        <f>IFERROR(VLOOKUP(AF28,Tablas!$C$159:$D$173,2,0)," ")</f>
        <v>Moderado</v>
      </c>
      <c r="AH28" s="77" t="s">
        <v>420</v>
      </c>
      <c r="AI28" s="76" t="s">
        <v>107</v>
      </c>
      <c r="AJ28" s="76" t="s">
        <v>266</v>
      </c>
      <c r="AK28" s="76">
        <f>IFERROR(VLOOKUP(AJ28,Tablas!$B$115:$C$116,2,0)," ")</f>
        <v>15</v>
      </c>
      <c r="AL28" s="76" t="s">
        <v>268</v>
      </c>
      <c r="AM28" s="76">
        <f>IFERROR(VLOOKUP(AL28,Tablas!$B$118:$C$119,2,0)," ")</f>
        <v>15</v>
      </c>
      <c r="AN28" s="76" t="s">
        <v>270</v>
      </c>
      <c r="AO28" s="76">
        <f>IFERROR(VLOOKUP(AN28,Tablas!$B$121:$C$122,2,0)," ")</f>
        <v>15</v>
      </c>
      <c r="AP28" s="76" t="s">
        <v>272</v>
      </c>
      <c r="AQ28" s="76">
        <f>IFERROR(VLOOKUP(AP28,Tablas!$B$124:$C$126,2,0)," ")</f>
        <v>15</v>
      </c>
      <c r="AR28" s="76" t="s">
        <v>275</v>
      </c>
      <c r="AS28" s="76">
        <f>IFERROR(VLOOKUP(AR28,Tablas!$B$128:$C$129,2,0)," ")</f>
        <v>15</v>
      </c>
      <c r="AT28" s="76" t="s">
        <v>277</v>
      </c>
      <c r="AU28" s="76">
        <f>IFERROR(VLOOKUP(AT28,Tablas!$B$131:$C$132,2,0)," ")</f>
        <v>15</v>
      </c>
      <c r="AV28" s="76" t="s">
        <v>279</v>
      </c>
      <c r="AW28" s="76">
        <f>IFERROR(VLOOKUP(AV28,Tablas!$B$134:$C$136,2,0)," ")</f>
        <v>15</v>
      </c>
      <c r="AX28" s="76">
        <f t="shared" si="3"/>
        <v>105</v>
      </c>
      <c r="AY28" s="77" t="str">
        <f t="shared" si="4"/>
        <v>Fuerte</v>
      </c>
      <c r="AZ28" s="103" t="s">
        <v>290</v>
      </c>
      <c r="BA28" s="77" t="str">
        <f>IFERROR(VLOOKUP(AZ28,Tablas!$A$141:$B$143,2,0)," ")</f>
        <v>Fuerte</v>
      </c>
      <c r="BB28" s="96" t="s">
        <v>323</v>
      </c>
      <c r="BC28" s="96" t="s">
        <v>291</v>
      </c>
      <c r="BD28" s="82" t="s">
        <v>324</v>
      </c>
      <c r="BE28" s="77"/>
      <c r="BF28" s="188">
        <f>SUM(AX28:AX29)/2</f>
        <v>105</v>
      </c>
      <c r="BG28" s="153" t="str">
        <f t="shared" ref="BG28" si="30">IF(BF28=0," ",IF(BF28&lt;50,"Débil",IF(BF28&lt;99,"Moderado",IF(BF28&gt;100,"Fuerte"))))</f>
        <v>Fuerte</v>
      </c>
      <c r="BH28" s="188" t="str">
        <f>CONCATENATE(I28,BG28)</f>
        <v>ImprobableFuerte</v>
      </c>
      <c r="BI28" s="188" t="str">
        <f>IFERROR(VLOOKUP(BH28,Tablas!$H$186:$I$200,2,0)," ")</f>
        <v>Rara vez</v>
      </c>
      <c r="BJ28" s="188" t="str">
        <f t="shared" ref="BJ28" si="31">CONCATENATE(BI28,AE28)</f>
        <v>Rara vezMayor</v>
      </c>
      <c r="BK28" s="188" t="str">
        <f>IFERROR(VLOOKUP(BJ28,Tablas!$C$159:$D$173,2,0)," ")</f>
        <v>Moderado</v>
      </c>
      <c r="BL28" s="176" t="s">
        <v>56</v>
      </c>
      <c r="BM28" s="186" t="s">
        <v>423</v>
      </c>
      <c r="BN28" s="186" t="s">
        <v>422</v>
      </c>
      <c r="BO28" s="258">
        <v>44742</v>
      </c>
      <c r="BP28" s="258">
        <v>44771</v>
      </c>
      <c r="BQ28" s="186"/>
      <c r="BR28" s="186" t="s">
        <v>328</v>
      </c>
      <c r="BS28" s="150" t="s">
        <v>418</v>
      </c>
      <c r="BT28" s="155" t="s">
        <v>424</v>
      </c>
    </row>
    <row r="29" spans="1:72" ht="258" customHeight="1" thickBot="1">
      <c r="A29" s="158"/>
      <c r="B29" s="160"/>
      <c r="C29" s="160"/>
      <c r="D29" s="160"/>
      <c r="E29" s="160"/>
      <c r="F29" s="160"/>
      <c r="G29" s="187"/>
      <c r="H29" s="187"/>
      <c r="I29" s="189"/>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97"/>
      <c r="AG29" s="154"/>
      <c r="AH29" s="152" t="s">
        <v>421</v>
      </c>
      <c r="AI29" s="49" t="s">
        <v>108</v>
      </c>
      <c r="AJ29" s="49" t="s">
        <v>266</v>
      </c>
      <c r="AK29" s="49">
        <f>IFERROR(VLOOKUP(AJ29,Tablas!$B$115:$C$116,2,0)," ")</f>
        <v>15</v>
      </c>
      <c r="AL29" s="49" t="s">
        <v>268</v>
      </c>
      <c r="AM29" s="49">
        <f>IFERROR(VLOOKUP(AL29,Tablas!$B$118:$C$119,2,0)," ")</f>
        <v>15</v>
      </c>
      <c r="AN29" s="49" t="s">
        <v>270</v>
      </c>
      <c r="AO29" s="49">
        <f>IFERROR(VLOOKUP(AN29,Tablas!$B$121:$C$122,2,0)," ")</f>
        <v>15</v>
      </c>
      <c r="AP29" s="49" t="s">
        <v>272</v>
      </c>
      <c r="AQ29" s="49">
        <f>IFERROR(VLOOKUP(AP29,Tablas!$B$124:$C$126,2,0)," ")</f>
        <v>15</v>
      </c>
      <c r="AR29" s="49" t="s">
        <v>275</v>
      </c>
      <c r="AS29" s="49">
        <f>IFERROR(VLOOKUP(AR29,Tablas!$B$128:$C$129,2,0)," ")</f>
        <v>15</v>
      </c>
      <c r="AT29" s="49" t="s">
        <v>277</v>
      </c>
      <c r="AU29" s="49">
        <f>IFERROR(VLOOKUP(AT29,Tablas!$B$131:$C$132,2,0)," ")</f>
        <v>15</v>
      </c>
      <c r="AV29" s="49" t="s">
        <v>279</v>
      </c>
      <c r="AW29" s="49">
        <f>IFERROR(VLOOKUP(AV29,Tablas!$B$134:$C$136,2,0)," ")</f>
        <v>15</v>
      </c>
      <c r="AX29" s="49">
        <f t="shared" si="3"/>
        <v>105</v>
      </c>
      <c r="AY29" s="60" t="str">
        <f t="shared" si="4"/>
        <v>Fuerte</v>
      </c>
      <c r="AZ29" s="60" t="s">
        <v>290</v>
      </c>
      <c r="BA29" s="60" t="str">
        <f>IFERROR(VLOOKUP(AZ29,Tablas!$A$141:$B$143,2,0)," ")</f>
        <v>Fuerte</v>
      </c>
      <c r="BB29" s="96" t="s">
        <v>323</v>
      </c>
      <c r="BC29" s="96" t="s">
        <v>291</v>
      </c>
      <c r="BD29" s="82" t="s">
        <v>324</v>
      </c>
      <c r="BE29" s="60"/>
      <c r="BF29" s="189"/>
      <c r="BG29" s="154"/>
      <c r="BH29" s="189"/>
      <c r="BI29" s="189"/>
      <c r="BJ29" s="189"/>
      <c r="BK29" s="189"/>
      <c r="BL29" s="160"/>
      <c r="BM29" s="187"/>
      <c r="BN29" s="187"/>
      <c r="BO29" s="187"/>
      <c r="BP29" s="187"/>
      <c r="BQ29" s="187"/>
      <c r="BR29" s="187"/>
      <c r="BS29" s="151" t="s">
        <v>419</v>
      </c>
      <c r="BT29" s="156"/>
    </row>
    <row r="30" spans="1:7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2"/>
      <c r="BT30" s="2"/>
    </row>
    <row r="31" spans="1:7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4" spans="1:7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row>
    <row r="45" spans="1:7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row>
    <row r="46" spans="1:7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row>
    <row r="47" spans="1:7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row>
    <row r="48" spans="1:7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row>
    <row r="49" spans="1:7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row>
    <row r="50" spans="1:7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row>
    <row r="51" spans="1:7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row>
    <row r="52" spans="1:7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row>
    <row r="53" spans="1:7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1:7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row r="55" spans="1:7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7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row>
    <row r="57" spans="1:7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row>
    <row r="58" spans="1:7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row>
    <row r="59" spans="1:7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row>
    <row r="60" spans="1:7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row>
    <row r="61" spans="1:7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row>
    <row r="62" spans="1:7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row>
    <row r="63" spans="1:7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row>
    <row r="64" spans="1:7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row>
    <row r="65" spans="1:7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row>
    <row r="66" spans="1:7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row>
    <row r="67" spans="1:7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row>
    <row r="68" spans="1:7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1:7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1:7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1:7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1: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row>
    <row r="73" spans="1:7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1:7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1:7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1:7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1:7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1:7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1:7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1:7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1:7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1:7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1:7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1:7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1:7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1:7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1:7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1:7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1:7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1:7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1:7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1:7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row r="93" spans="1:7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row>
    <row r="94" spans="1:7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row>
    <row r="95" spans="1:7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row>
    <row r="96" spans="1:7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row>
    <row r="97" spans="1:7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row>
    <row r="98" spans="1:7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row>
    <row r="99" spans="1:7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row>
    <row r="100" spans="1:7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row>
    <row r="101" spans="1:7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row>
    <row r="102" spans="1:7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row>
    <row r="103" spans="1:7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row>
    <row r="104" spans="1:7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row>
    <row r="105" spans="1:7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row>
    <row r="106" spans="1:7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row>
    <row r="107" spans="1:7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row>
    <row r="108" spans="1:7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row>
    <row r="109" spans="1:7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row>
    <row r="110" spans="1:7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row>
    <row r="111" spans="1:7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row>
    <row r="112" spans="1:7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row>
    <row r="113" spans="1:7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row>
    <row r="114" spans="1:7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row>
    <row r="115" spans="1:7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row>
    <row r="116" spans="1:7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row>
    <row r="117" spans="1:7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row>
    <row r="118" spans="1:7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row>
    <row r="119" spans="1:7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row>
    <row r="120" spans="1:7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row>
    <row r="121" spans="1:7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row>
    <row r="122" spans="1:7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row>
    <row r="123" spans="1:7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row>
    <row r="124" spans="1:7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row>
    <row r="125" spans="1:7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row>
    <row r="126" spans="1:7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row>
    <row r="127" spans="1:7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row>
    <row r="128" spans="1:7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row>
    <row r="129" spans="1:7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row>
    <row r="130" spans="1:7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row>
    <row r="131" spans="1:7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row>
    <row r="132" spans="1:7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row>
    <row r="133" spans="1:7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row>
    <row r="134" spans="1:7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row>
    <row r="135" spans="1:7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row>
    <row r="136" spans="1:7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row>
    <row r="137" spans="1:7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row>
    <row r="138" spans="1:7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row>
    <row r="139" spans="1:7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row>
    <row r="140" spans="1:7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row>
    <row r="141" spans="1:7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row>
    <row r="142" spans="1:7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row>
    <row r="143" spans="1:7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row>
    <row r="144" spans="1:7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row>
    <row r="145" spans="1:7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row>
    <row r="146" spans="1:7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row>
    <row r="147" spans="1:7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row>
    <row r="148" spans="1:7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row>
    <row r="149" spans="1:7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row>
    <row r="150" spans="1:7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row>
    <row r="151" spans="1:7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row>
    <row r="152" spans="1:7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row>
    <row r="153" spans="1:7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row>
    <row r="154" spans="1:7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row>
    <row r="155" spans="1:7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row>
    <row r="156" spans="1:7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row>
    <row r="157" spans="1:7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row>
    <row r="158" spans="1:7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row>
    <row r="159" spans="1:7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row>
    <row r="160" spans="1:7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row>
    <row r="161" spans="1:7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row>
    <row r="162" spans="1:7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row>
    <row r="163" spans="1:7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row>
    <row r="164" spans="1:7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row>
    <row r="165" spans="1:7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row>
    <row r="166" spans="1:7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row>
    <row r="167" spans="1:7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row>
    <row r="168" spans="1:7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row>
    <row r="169" spans="1:7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row>
    <row r="170" spans="1:7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row>
    <row r="171" spans="1:7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row>
    <row r="172" spans="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row>
    <row r="173" spans="1:7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row>
    <row r="174" spans="1:7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row>
    <row r="175" spans="1:7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row>
    <row r="176" spans="1:7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row>
    <row r="177" spans="1:7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row>
    <row r="178" spans="1:7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row>
    <row r="179" spans="1:7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row>
    <row r="180" spans="1:7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row>
    <row r="181" spans="1:7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row>
    <row r="182" spans="1:7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row>
    <row r="183" spans="1:7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row>
    <row r="184" spans="1:7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row>
    <row r="185" spans="1:7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row>
    <row r="186" spans="1:7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row>
    <row r="187" spans="1:7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row>
    <row r="188" spans="1:7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row>
    <row r="189" spans="1:7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row>
    <row r="190" spans="1:7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row>
    <row r="191" spans="1:7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row>
    <row r="192" spans="1:7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row>
    <row r="193" spans="1:7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row>
    <row r="194" spans="1:7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row>
    <row r="195" spans="1:7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row>
    <row r="196" spans="1:7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row>
    <row r="197" spans="1:7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row>
    <row r="198" spans="1:7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row>
    <row r="199" spans="1:7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row>
    <row r="200" spans="1:7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row>
    <row r="201" spans="1:7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row>
    <row r="202" spans="1:7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row>
    <row r="203" spans="1:7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row>
    <row r="204" spans="1:7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row>
    <row r="205" spans="1:7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row>
    <row r="206" spans="1:7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row>
    <row r="207" spans="1:7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row>
    <row r="208" spans="1:7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row>
    <row r="209" spans="1:7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row>
    <row r="210" spans="1:7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row>
    <row r="211" spans="1:7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row>
    <row r="212" spans="1:7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row>
    <row r="213" spans="1:7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row>
    <row r="214" spans="1:7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row>
    <row r="215" spans="1:7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row>
    <row r="216" spans="1:7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row>
    <row r="217" spans="1:7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row>
    <row r="218" spans="1:7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row>
    <row r="219" spans="1:7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row>
    <row r="220" spans="1:7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row>
    <row r="221" spans="1:7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row>
    <row r="222" spans="1:7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row>
    <row r="223" spans="1:7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row>
    <row r="224" spans="1:7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row>
    <row r="225" spans="1:7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row>
    <row r="226" spans="1:7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row>
    <row r="227" spans="1:7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row>
    <row r="228" spans="1:7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row>
    <row r="229" spans="1:7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row>
    <row r="230" spans="1:7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row>
    <row r="231" spans="1:7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row>
    <row r="232" spans="1:7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row>
    <row r="233" spans="1:7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row>
    <row r="234" spans="1:7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row>
    <row r="235" spans="1:7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row>
    <row r="236" spans="1:7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row>
    <row r="237" spans="1:7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row>
    <row r="238" spans="1:7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row>
    <row r="239" spans="1:7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row>
    <row r="240" spans="1:7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row>
    <row r="241" spans="1:7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row>
    <row r="242" spans="1:7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row>
    <row r="243" spans="1:7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row>
    <row r="244" spans="1:7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row>
    <row r="245" spans="1:7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row>
    <row r="246" spans="1:7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row>
    <row r="247" spans="1:7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row>
    <row r="248" spans="1:7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row>
    <row r="249" spans="1:7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row>
    <row r="250" spans="1:7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row>
    <row r="251" spans="1:7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row>
    <row r="252" spans="1:7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row>
    <row r="253" spans="1:7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row>
    <row r="254" spans="1:7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row>
    <row r="255" spans="1:7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row>
    <row r="256" spans="1:7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row>
    <row r="257" spans="1:7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row>
    <row r="258" spans="1:7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row>
    <row r="259" spans="1:7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row>
    <row r="260" spans="1:7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row>
    <row r="261" spans="1:7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row>
    <row r="262" spans="1:7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row>
    <row r="263" spans="1:7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row>
    <row r="264" spans="1:7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row>
    <row r="265" spans="1:7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row>
    <row r="266" spans="1:7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row>
    <row r="267" spans="1:7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row>
    <row r="268" spans="1:7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row>
    <row r="269" spans="1:7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row>
    <row r="270" spans="1:7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row>
    <row r="271" spans="1:7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row>
    <row r="272" spans="1: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row>
    <row r="273" spans="1:7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row>
    <row r="274" spans="1:7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row>
    <row r="275" spans="1:7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row>
    <row r="276" spans="1:7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row>
    <row r="277" spans="1:7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row>
    <row r="278" spans="1:7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row>
    <row r="279" spans="1:7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row>
    <row r="280" spans="1:7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row>
    <row r="281" spans="1:7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row>
    <row r="282" spans="1:7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row>
    <row r="283" spans="1:7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row>
    <row r="284" spans="1:7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row>
    <row r="285" spans="1:7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row>
    <row r="286" spans="1:7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row>
    <row r="287" spans="1:7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row>
    <row r="288" spans="1:7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row>
    <row r="289" spans="1:7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row>
    <row r="290" spans="1:7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row>
    <row r="291" spans="1:7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row>
    <row r="292" spans="1:7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row>
    <row r="293" spans="1:7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row>
    <row r="294" spans="1:7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row>
    <row r="295" spans="1:7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row>
    <row r="296" spans="1:7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row>
    <row r="297" spans="1:7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row>
    <row r="298" spans="1:7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row>
    <row r="299" spans="1:7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row>
    <row r="300" spans="1:7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row>
    <row r="301" spans="1:7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row>
    <row r="302" spans="1:7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row>
    <row r="303" spans="1:7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row>
    <row r="304" spans="1:7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row>
    <row r="305" spans="1:7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row>
    <row r="306" spans="1:7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row>
    <row r="307" spans="1:7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row>
    <row r="308" spans="1:7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row>
    <row r="309" spans="1:7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row>
    <row r="310" spans="1:7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row>
    <row r="311" spans="1:7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row>
    <row r="312" spans="1:7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row>
    <row r="313" spans="1:7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row>
    <row r="314" spans="1:7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row>
    <row r="315" spans="1:7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row>
    <row r="316" spans="1:7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row>
    <row r="317" spans="1:7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row>
    <row r="318" spans="1:7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row>
    <row r="319" spans="1:7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row>
    <row r="320" spans="1:7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row>
    <row r="321" spans="1:7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row>
    <row r="322" spans="1:7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row>
    <row r="323" spans="1:7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row>
    <row r="324" spans="1:7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row>
    <row r="325" spans="1:7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row>
    <row r="326" spans="1:7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row>
    <row r="327" spans="1:7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row>
    <row r="328" spans="1:7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row>
    <row r="329" spans="1:7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row>
    <row r="330" spans="1:7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row>
    <row r="331" spans="1:7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row>
    <row r="332" spans="1:7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row>
    <row r="333" spans="1:7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row>
    <row r="334" spans="1:7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row>
    <row r="335" spans="1:7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row>
    <row r="336" spans="1:7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row>
    <row r="337" spans="1:7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row>
    <row r="338" spans="1:7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row>
    <row r="339" spans="1:7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row>
    <row r="340" spans="1:7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row>
    <row r="341" spans="1:7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row>
    <row r="342" spans="1:7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pans="1:7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pans="1:7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pans="1:7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pans="1:7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pans="1:7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pans="1:7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pans="1:7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pans="1:7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pans="1:7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pans="1:7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pans="1:7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pans="1:7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pans="1:7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pans="1:7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pans="1:7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pans="1:7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pans="1:7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pans="1:7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pans="1:7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pans="1:7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pans="1:7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pans="1:7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pans="1:7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pans="1:7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pans="1:7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pans="1:7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pans="1:7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pans="1:7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pans="1:7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pans="1: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pans="1:7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pans="1:7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pans="1:7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pans="1:7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pans="1:7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pans="1:7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pans="1:7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pans="1:7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pans="1:7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pans="1:7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pans="1:7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pans="1:7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pans="1:7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pans="1:7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pans="1:7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pans="1:7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pans="1:7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pans="1:7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pans="1:7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pans="1:7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pans="1:7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pans="1:7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pans="1:7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pans="1:7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pans="1:7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pans="1:7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pans="1:7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pans="1:7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pans="1:7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pans="1:7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pans="1:7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pans="1:7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pans="1:7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pans="1:7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pans="1:7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pans="1:7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pans="1:7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pans="1:7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pans="1:7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pans="1:7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pans="1:7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pans="1:7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pans="1:7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pans="1:7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pans="1:7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pans="1:7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pans="1:7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pans="1:7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pans="1:7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pans="1:7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pans="1:7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pans="1:7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pans="1:7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pans="1:7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pans="1:7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pans="1:7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pans="1:7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pans="1:7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pans="1:7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pans="1:7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pans="1:7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pans="1:7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pans="1:7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pans="1:7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pans="1:7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pans="1:7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pans="1:7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pans="1:7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pans="1:7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pans="1:7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pans="1:7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pans="1:7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pans="1:7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pans="1:7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pans="1:7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pans="1:7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pans="1:7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pans="1:7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pans="1:7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pans="1:7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pans="1:7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pans="1:7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pans="1:7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pans="1:7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pans="1:7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pans="1:7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pans="1:7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pans="1:7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pans="1:7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pans="1:7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pans="1:7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pans="1:7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pans="1:7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pans="1:7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spans="1:7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row>
    <row r="468" spans="1:7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row>
    <row r="469" spans="1:7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row>
    <row r="470" spans="1:7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row>
    <row r="471" spans="1:7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row>
    <row r="472" spans="1: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row>
    <row r="473" spans="1:7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row>
    <row r="474" spans="1:7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row>
    <row r="475" spans="1:7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row>
    <row r="476" spans="1:7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row>
    <row r="477" spans="1:7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row>
    <row r="478" spans="1:7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row>
    <row r="479" spans="1:7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row>
    <row r="480" spans="1:7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row>
    <row r="481" spans="1:7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row>
    <row r="482" spans="1:7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row>
    <row r="483" spans="1:7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row>
    <row r="484" spans="1:7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row>
    <row r="485" spans="1:7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row>
    <row r="486" spans="1:7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row>
    <row r="487" spans="1:7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row>
    <row r="488" spans="1:7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row>
    <row r="489" spans="1:7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row>
    <row r="490" spans="1:7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row>
    <row r="491" spans="1:7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row>
    <row r="492" spans="1:7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row>
    <row r="493" spans="1:7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row>
    <row r="494" spans="1:7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row>
    <row r="495" spans="1:7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row>
    <row r="496" spans="1:7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row>
    <row r="497" spans="1:7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row>
    <row r="498" spans="1:7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row>
    <row r="499" spans="1:7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row>
    <row r="500" spans="1:7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row>
    <row r="501" spans="1:7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row>
    <row r="502" spans="1:7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row>
    <row r="503" spans="1:7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row>
    <row r="504" spans="1:7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row>
    <row r="505" spans="1:7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row>
    <row r="506" spans="1:7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row>
    <row r="507" spans="1:7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row>
    <row r="508" spans="1:7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row>
    <row r="509" spans="1:7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row>
    <row r="510" spans="1:7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row>
    <row r="511" spans="1:7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row>
    <row r="512" spans="1:7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row>
    <row r="513" spans="1:7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row>
    <row r="514" spans="1:7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row>
    <row r="515" spans="1:7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row>
    <row r="516" spans="1:7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row>
    <row r="517" spans="1:7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row>
    <row r="518" spans="1:7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row>
    <row r="519" spans="1:7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row>
    <row r="520" spans="1:7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row>
    <row r="521" spans="1:7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row>
    <row r="522" spans="1:7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row>
    <row r="523" spans="1:7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row>
    <row r="524" spans="1:7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row>
    <row r="525" spans="1:7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row>
    <row r="526" spans="1:7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row>
    <row r="527" spans="1:7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row>
    <row r="528" spans="1:7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row>
    <row r="529" spans="1:7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row>
    <row r="530" spans="1:7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row>
    <row r="531" spans="1:7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row>
    <row r="532" spans="1:7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row>
    <row r="533" spans="1:7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row>
    <row r="534" spans="1:7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row>
    <row r="535" spans="1:7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row>
    <row r="536" spans="1:7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row>
    <row r="537" spans="1:7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row>
    <row r="538" spans="1:7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row>
    <row r="539" spans="1:7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row>
    <row r="540" spans="1:7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row>
    <row r="541" spans="1:7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row>
    <row r="542" spans="1:7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row>
    <row r="543" spans="1:7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row>
    <row r="544" spans="1:7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row>
    <row r="545" spans="1:7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row>
    <row r="546" spans="1:7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row>
    <row r="547" spans="1:7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row>
    <row r="548" spans="1:7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row>
    <row r="549" spans="1:7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row>
    <row r="550" spans="1:7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row>
    <row r="551" spans="1:7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row>
    <row r="552" spans="1:7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row>
    <row r="553" spans="1:7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row>
    <row r="554" spans="1:7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row>
    <row r="555" spans="1:7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row>
    <row r="556" spans="1:7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row>
    <row r="557" spans="1:7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pans="1:7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pans="1:7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pans="1:7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pans="1:7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pans="1:7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pans="1:7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pans="1:7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pans="1:7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pans="1:7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pans="1:7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pans="1:7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pans="1:7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pans="1:7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pans="1:7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pans="1: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pans="1:7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pans="1:7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pans="1:7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pans="1:7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pans="1:7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pans="1:7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pans="1:7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pans="1:7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pans="1:7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pans="1:7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pans="1:7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pans="1:7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pans="1:7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pans="1:7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pans="1:7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pans="1:7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pans="1:7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pans="1:7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spans="1:7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row>
    <row r="592" spans="1:7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row>
    <row r="593" spans="1:7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row>
    <row r="594" spans="1:7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row>
    <row r="595" spans="1:7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row>
    <row r="596" spans="1:7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row>
    <row r="597" spans="1:7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row>
    <row r="598" spans="1:7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row>
    <row r="599" spans="1:7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row>
    <row r="600" spans="1:7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row>
    <row r="601" spans="1:7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row>
    <row r="602" spans="1:7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row>
    <row r="603" spans="1:7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row>
    <row r="604" spans="1:7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row>
    <row r="605" spans="1:7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row>
    <row r="606" spans="1:7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row>
    <row r="607" spans="1:7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row>
    <row r="608" spans="1:7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row>
    <row r="609" spans="1:7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row>
    <row r="610" spans="1:7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row>
    <row r="611" spans="1:7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row>
    <row r="612" spans="1:7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row>
    <row r="613" spans="1:7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row>
    <row r="614" spans="1:7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row>
    <row r="615" spans="1:7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row>
    <row r="616" spans="1:7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row>
    <row r="617" spans="1:7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row>
    <row r="618" spans="1:7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row>
    <row r="619" spans="1:7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row>
    <row r="620" spans="1:7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row>
    <row r="621" spans="1:7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row>
    <row r="622" spans="1:7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row>
    <row r="623" spans="1:7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row>
    <row r="624" spans="1:7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row>
    <row r="625" spans="1:7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row>
    <row r="626" spans="1:7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row>
    <row r="627" spans="1:7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row>
    <row r="628" spans="1:7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row>
    <row r="629" spans="1:7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row>
    <row r="630" spans="1:7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row>
    <row r="631" spans="1:7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row>
    <row r="632" spans="1:7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row>
    <row r="633" spans="1:7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row>
    <row r="634" spans="1:7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row>
    <row r="635" spans="1:7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row>
    <row r="636" spans="1:7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row>
    <row r="637" spans="1:7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row>
    <row r="638" spans="1:7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row>
    <row r="639" spans="1:7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row>
    <row r="640" spans="1:7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row>
    <row r="641" spans="1:7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row>
    <row r="642" spans="1:7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row>
    <row r="643" spans="1:7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row>
    <row r="644" spans="1:7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row>
    <row r="645" spans="1:7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row>
    <row r="646" spans="1:7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row>
    <row r="647" spans="1:7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row>
    <row r="648" spans="1:7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row>
    <row r="649" spans="1:7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row>
    <row r="650" spans="1:7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row>
    <row r="651" spans="1:7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row>
    <row r="652" spans="1:7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row>
    <row r="653" spans="1:7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row>
    <row r="654" spans="1:7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row>
    <row r="655" spans="1:7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row>
    <row r="656" spans="1:7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row>
    <row r="657" spans="1:7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row>
    <row r="658" spans="1:7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row>
    <row r="659" spans="1:7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row>
    <row r="660" spans="1:7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row>
    <row r="661" spans="1:7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row>
    <row r="662" spans="1:7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row>
    <row r="663" spans="1:7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row>
    <row r="664" spans="1:7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row>
    <row r="665" spans="1:7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row>
    <row r="666" spans="1:7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row>
    <row r="667" spans="1:7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row>
    <row r="668" spans="1:7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row>
    <row r="669" spans="1:7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row>
    <row r="670" spans="1:7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row>
    <row r="671" spans="1:7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row>
    <row r="672" spans="1: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row>
    <row r="673" spans="1:7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row>
    <row r="674" spans="1:7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row>
    <row r="675" spans="1:7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row>
    <row r="676" spans="1:7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row>
    <row r="677" spans="1:7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row>
    <row r="678" spans="1:7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row>
    <row r="679" spans="1:7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row>
    <row r="680" spans="1:7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row>
    <row r="681" spans="1:7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row>
    <row r="682" spans="1:7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row>
    <row r="683" spans="1:7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row>
    <row r="684" spans="1:7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row>
    <row r="685" spans="1:7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row>
    <row r="686" spans="1:7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row>
    <row r="687" spans="1:7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row>
    <row r="688" spans="1:7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row>
    <row r="689" spans="1:7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row>
    <row r="690" spans="1:7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row>
    <row r="691" spans="1:7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row>
    <row r="692" spans="1:7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row>
    <row r="693" spans="1:7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row>
    <row r="694" spans="1:7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row>
    <row r="695" spans="1:7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row>
    <row r="696" spans="1:7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row>
    <row r="697" spans="1:7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row>
    <row r="698" spans="1:7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row>
    <row r="699" spans="1:7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row>
    <row r="700" spans="1:7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row>
    <row r="701" spans="1:7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row>
    <row r="702" spans="1:7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row>
    <row r="703" spans="1:7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row>
    <row r="704" spans="1:7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row>
    <row r="705" spans="1:7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row>
    <row r="706" spans="1:7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row>
    <row r="707" spans="1:7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row>
    <row r="708" spans="1:7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row>
    <row r="709" spans="1:7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row>
    <row r="710" spans="1:7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row>
    <row r="711" spans="1:7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row>
    <row r="712" spans="1:7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row>
    <row r="713" spans="1:7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row>
    <row r="714" spans="1:7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row>
    <row r="715" spans="1:7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row>
    <row r="716" spans="1:7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row>
    <row r="717" spans="1:7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row>
    <row r="718" spans="1:7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row>
    <row r="719" spans="1:7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row>
    <row r="720" spans="1:7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row>
    <row r="721" spans="1:7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row>
    <row r="722" spans="1:7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row>
    <row r="723" spans="1:7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row>
    <row r="724" spans="1:7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row>
    <row r="725" spans="1:7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row>
    <row r="726" spans="1:7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row>
    <row r="727" spans="1:7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row>
    <row r="728" spans="1:7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row>
    <row r="729" spans="1:7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row>
    <row r="730" spans="1:7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row>
    <row r="731" spans="1:7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row>
    <row r="732" spans="1:7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row>
    <row r="733" spans="1:7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row>
    <row r="734" spans="1:7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row>
    <row r="735" spans="1:7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row>
    <row r="736" spans="1:7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row>
    <row r="737" spans="1:7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row>
    <row r="738" spans="1:7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row>
    <row r="739" spans="1:7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row>
    <row r="740" spans="1:7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row>
    <row r="741" spans="1:7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row>
    <row r="742" spans="1:7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row>
    <row r="743" spans="1:7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row>
    <row r="744" spans="1:7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row>
    <row r="745" spans="1:7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row>
    <row r="746" spans="1:7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row>
    <row r="747" spans="1:7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row>
    <row r="748" spans="1:7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row>
    <row r="749" spans="1:7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row>
    <row r="750" spans="1:7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row>
    <row r="751" spans="1:7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row>
    <row r="752" spans="1:7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row>
    <row r="753" spans="1:7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row>
    <row r="754" spans="1:7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row>
    <row r="755" spans="1:7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row>
    <row r="756" spans="1:7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row>
    <row r="757" spans="1:7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row>
    <row r="758" spans="1:7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row>
    <row r="759" spans="1:7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row>
    <row r="760" spans="1:7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row>
    <row r="761" spans="1:7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row>
    <row r="762" spans="1:7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row>
    <row r="763" spans="1:7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row>
    <row r="764" spans="1:7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row>
    <row r="765" spans="1:7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row>
    <row r="766" spans="1:7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row>
    <row r="767" spans="1:7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row>
    <row r="768" spans="1:7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row>
    <row r="769" spans="1:7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row>
    <row r="770" spans="1:7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row>
    <row r="771" spans="1:7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row>
    <row r="772" spans="1: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row>
    <row r="773" spans="1:7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row>
    <row r="774" spans="1:7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row>
    <row r="775" spans="1:7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row>
    <row r="776" spans="1:7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row>
    <row r="777" spans="1:7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row>
    <row r="778" spans="1:7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row>
    <row r="779" spans="1:7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row>
    <row r="780" spans="1:7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row>
    <row r="781" spans="1:7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row>
    <row r="782" spans="1:7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row>
    <row r="783" spans="1:7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row>
    <row r="784" spans="1:7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row>
    <row r="785" spans="1:7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row>
    <row r="786" spans="1:7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row>
    <row r="787" spans="1:7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row>
    <row r="788" spans="1:7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row>
    <row r="789" spans="1:7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row>
    <row r="790" spans="1:7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row>
    <row r="791" spans="1:7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row>
    <row r="792" spans="1:7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row>
    <row r="793" spans="1:7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row>
    <row r="794" spans="1:7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row>
    <row r="795" spans="1:7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row>
    <row r="796" spans="1:7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row>
    <row r="797" spans="1:7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row>
    <row r="798" spans="1:7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row>
    <row r="799" spans="1:7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row>
    <row r="800" spans="1:7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row>
    <row r="801" spans="1:7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row>
    <row r="802" spans="1:7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row>
    <row r="803" spans="1:7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row>
    <row r="804" spans="1:7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row>
    <row r="805" spans="1:7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row>
    <row r="806" spans="1:7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row>
    <row r="807" spans="1:7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row>
    <row r="808" spans="1:7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row>
    <row r="809" spans="1:7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row>
    <row r="810" spans="1:7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row>
    <row r="811" spans="1:7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row>
    <row r="812" spans="1:7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row>
    <row r="813" spans="1:7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row>
    <row r="814" spans="1:7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row>
    <row r="815" spans="1:7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row>
    <row r="816" spans="1:7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row>
    <row r="817" spans="1:7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row>
    <row r="818" spans="1:7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row>
    <row r="819" spans="1:7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row>
    <row r="820" spans="1:7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row>
    <row r="821" spans="1:7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row>
    <row r="822" spans="1:7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row>
    <row r="823" spans="1:7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row>
    <row r="824" spans="1:7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row>
    <row r="825" spans="1:7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row>
    <row r="826" spans="1:7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row>
    <row r="827" spans="1:7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row>
    <row r="828" spans="1:7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row>
    <row r="829" spans="1:7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row>
    <row r="830" spans="1:7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row>
    <row r="831" spans="1:7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row>
    <row r="832" spans="1:7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row>
    <row r="833" spans="1:7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row>
    <row r="834" spans="1:7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row>
    <row r="835" spans="1:7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row>
    <row r="836" spans="1:7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1"/>
      <c r="BL836" s="1"/>
      <c r="BM836" s="1"/>
      <c r="BN836" s="1"/>
      <c r="BO836" s="1"/>
      <c r="BP836" s="1"/>
      <c r="BQ836" s="1"/>
      <c r="BR836" s="1"/>
      <c r="BS836" s="1"/>
      <c r="BT836" s="1"/>
    </row>
    <row r="837" spans="1:7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1"/>
      <c r="BL837" s="1"/>
      <c r="BM837" s="1"/>
      <c r="BN837" s="1"/>
      <c r="BO837" s="1"/>
      <c r="BP837" s="1"/>
      <c r="BQ837" s="1"/>
      <c r="BR837" s="1"/>
      <c r="BS837" s="1"/>
      <c r="BT837" s="1"/>
    </row>
    <row r="838" spans="1:7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1"/>
      <c r="BL838" s="1"/>
      <c r="BM838" s="1"/>
      <c r="BN838" s="1"/>
      <c r="BO838" s="1"/>
      <c r="BP838" s="1"/>
      <c r="BQ838" s="1"/>
      <c r="BR838" s="1"/>
      <c r="BS838" s="1"/>
      <c r="BT838" s="1"/>
    </row>
    <row r="839" spans="1:7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1"/>
      <c r="BL839" s="1"/>
      <c r="BM839" s="1"/>
      <c r="BN839" s="1"/>
      <c r="BO839" s="1"/>
      <c r="BP839" s="1"/>
      <c r="BQ839" s="1"/>
      <c r="BR839" s="1"/>
      <c r="BS839" s="1"/>
      <c r="BT839" s="1"/>
    </row>
    <row r="840" spans="1:7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1"/>
      <c r="BL840" s="1"/>
      <c r="BM840" s="1"/>
      <c r="BN840" s="1"/>
      <c r="BO840" s="1"/>
      <c r="BP840" s="1"/>
      <c r="BQ840" s="1"/>
      <c r="BR840" s="1"/>
      <c r="BS840" s="1"/>
      <c r="BT840" s="1"/>
    </row>
    <row r="841" spans="1:7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1"/>
      <c r="BL841" s="1"/>
      <c r="BM841" s="1"/>
      <c r="BN841" s="1"/>
      <c r="BO841" s="1"/>
      <c r="BP841" s="1"/>
      <c r="BQ841" s="1"/>
      <c r="BR841" s="1"/>
      <c r="BS841" s="1"/>
      <c r="BT841" s="1"/>
    </row>
    <row r="842" spans="1:7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1"/>
      <c r="BL842" s="1"/>
      <c r="BM842" s="1"/>
      <c r="BN842" s="1"/>
      <c r="BO842" s="1"/>
      <c r="BP842" s="1"/>
      <c r="BQ842" s="1"/>
      <c r="BR842" s="1"/>
      <c r="BS842" s="1"/>
      <c r="BT842" s="1"/>
    </row>
    <row r="843" spans="1:7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1"/>
      <c r="BL843" s="1"/>
      <c r="BM843" s="1"/>
      <c r="BN843" s="1"/>
      <c r="BO843" s="1"/>
      <c r="BP843" s="1"/>
      <c r="BQ843" s="1"/>
      <c r="BR843" s="1"/>
      <c r="BS843" s="1"/>
      <c r="BT843" s="1"/>
    </row>
    <row r="844" spans="1:7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1"/>
      <c r="BL844" s="1"/>
      <c r="BM844" s="1"/>
      <c r="BN844" s="1"/>
      <c r="BO844" s="1"/>
      <c r="BP844" s="1"/>
      <c r="BQ844" s="1"/>
      <c r="BR844" s="1"/>
      <c r="BS844" s="1"/>
      <c r="BT844" s="1"/>
    </row>
    <row r="845" spans="1:7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1"/>
      <c r="BL845" s="1"/>
      <c r="BM845" s="1"/>
      <c r="BN845" s="1"/>
      <c r="BO845" s="1"/>
      <c r="BP845" s="1"/>
      <c r="BQ845" s="1"/>
      <c r="BR845" s="1"/>
      <c r="BS845" s="1"/>
      <c r="BT845" s="1"/>
    </row>
    <row r="846" spans="1:7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1"/>
      <c r="BL846" s="1"/>
      <c r="BM846" s="1"/>
      <c r="BN846" s="1"/>
      <c r="BO846" s="1"/>
      <c r="BP846" s="1"/>
      <c r="BQ846" s="1"/>
      <c r="BR846" s="1"/>
      <c r="BS846" s="1"/>
      <c r="BT846" s="1"/>
    </row>
    <row r="847" spans="1:7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1"/>
      <c r="BL847" s="1"/>
      <c r="BM847" s="1"/>
      <c r="BN847" s="1"/>
      <c r="BO847" s="1"/>
      <c r="BP847" s="1"/>
      <c r="BQ847" s="1"/>
      <c r="BR847" s="1"/>
      <c r="BS847" s="1"/>
      <c r="BT847" s="1"/>
    </row>
    <row r="848" spans="1:7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1"/>
      <c r="BL848" s="1"/>
      <c r="BM848" s="1"/>
      <c r="BN848" s="1"/>
      <c r="BO848" s="1"/>
      <c r="BP848" s="1"/>
      <c r="BQ848" s="1"/>
      <c r="BR848" s="1"/>
      <c r="BS848" s="1"/>
      <c r="BT848" s="1"/>
    </row>
    <row r="849" spans="1:7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1"/>
      <c r="BL849" s="1"/>
      <c r="BM849" s="1"/>
      <c r="BN849" s="1"/>
      <c r="BO849" s="1"/>
      <c r="BP849" s="1"/>
      <c r="BQ849" s="1"/>
      <c r="BR849" s="1"/>
      <c r="BS849" s="1"/>
      <c r="BT849" s="1"/>
    </row>
    <row r="850" spans="1:7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1"/>
      <c r="BL850" s="1"/>
      <c r="BM850" s="1"/>
      <c r="BN850" s="1"/>
      <c r="BO850" s="1"/>
      <c r="BP850" s="1"/>
      <c r="BQ850" s="1"/>
      <c r="BR850" s="1"/>
      <c r="BS850" s="1"/>
      <c r="BT850" s="1"/>
    </row>
    <row r="851" spans="1:7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1"/>
      <c r="BL851" s="1"/>
      <c r="BM851" s="1"/>
      <c r="BN851" s="1"/>
      <c r="BO851" s="1"/>
      <c r="BP851" s="1"/>
      <c r="BQ851" s="1"/>
      <c r="BR851" s="1"/>
      <c r="BS851" s="1"/>
      <c r="BT851" s="1"/>
    </row>
    <row r="852" spans="1:7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1"/>
      <c r="BL852" s="1"/>
      <c r="BM852" s="1"/>
      <c r="BN852" s="1"/>
      <c r="BO852" s="1"/>
      <c r="BP852" s="1"/>
      <c r="BQ852" s="1"/>
      <c r="BR852" s="1"/>
      <c r="BS852" s="1"/>
      <c r="BT852" s="1"/>
    </row>
    <row r="853" spans="1:7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1"/>
      <c r="BL853" s="1"/>
      <c r="BM853" s="1"/>
      <c r="BN853" s="1"/>
      <c r="BO853" s="1"/>
      <c r="BP853" s="1"/>
      <c r="BQ853" s="1"/>
      <c r="BR853" s="1"/>
      <c r="BS853" s="1"/>
      <c r="BT853" s="1"/>
    </row>
    <row r="854" spans="1:7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1"/>
      <c r="BL854" s="1"/>
      <c r="BM854" s="1"/>
      <c r="BN854" s="1"/>
      <c r="BO854" s="1"/>
      <c r="BP854" s="1"/>
      <c r="BQ854" s="1"/>
      <c r="BR854" s="1"/>
      <c r="BS854" s="1"/>
      <c r="BT854" s="1"/>
    </row>
    <row r="855" spans="1:7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1"/>
      <c r="BL855" s="1"/>
      <c r="BM855" s="1"/>
      <c r="BN855" s="1"/>
      <c r="BO855" s="1"/>
      <c r="BP855" s="1"/>
      <c r="BQ855" s="1"/>
      <c r="BR855" s="1"/>
      <c r="BS855" s="1"/>
      <c r="BT855" s="1"/>
    </row>
    <row r="856" spans="1:7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1"/>
      <c r="BL856" s="1"/>
      <c r="BM856" s="1"/>
      <c r="BN856" s="1"/>
      <c r="BO856" s="1"/>
      <c r="BP856" s="1"/>
      <c r="BQ856" s="1"/>
      <c r="BR856" s="1"/>
      <c r="BS856" s="1"/>
      <c r="BT856" s="1"/>
    </row>
    <row r="857" spans="1:7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1"/>
      <c r="BL857" s="1"/>
      <c r="BM857" s="1"/>
      <c r="BN857" s="1"/>
      <c r="BO857" s="1"/>
      <c r="BP857" s="1"/>
      <c r="BQ857" s="1"/>
      <c r="BR857" s="1"/>
      <c r="BS857" s="1"/>
      <c r="BT857" s="1"/>
    </row>
    <row r="858" spans="1:7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1"/>
      <c r="BL858" s="1"/>
      <c r="BM858" s="1"/>
      <c r="BN858" s="1"/>
      <c r="BO858" s="1"/>
      <c r="BP858" s="1"/>
      <c r="BQ858" s="1"/>
      <c r="BR858" s="1"/>
      <c r="BS858" s="1"/>
      <c r="BT858" s="1"/>
    </row>
    <row r="859" spans="1:7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1"/>
      <c r="BL859" s="1"/>
      <c r="BM859" s="1"/>
      <c r="BN859" s="1"/>
      <c r="BO859" s="1"/>
      <c r="BP859" s="1"/>
      <c r="BQ859" s="1"/>
      <c r="BR859" s="1"/>
      <c r="BS859" s="1"/>
      <c r="BT859" s="1"/>
    </row>
    <row r="860" spans="1:7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1"/>
      <c r="BL860" s="1"/>
      <c r="BM860" s="1"/>
      <c r="BN860" s="1"/>
      <c r="BO860" s="1"/>
      <c r="BP860" s="1"/>
      <c r="BQ860" s="1"/>
      <c r="BR860" s="1"/>
      <c r="BS860" s="1"/>
      <c r="BT860" s="1"/>
    </row>
    <row r="861" spans="1:7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1"/>
      <c r="BL861" s="1"/>
      <c r="BM861" s="1"/>
      <c r="BN861" s="1"/>
      <c r="BO861" s="1"/>
      <c r="BP861" s="1"/>
      <c r="BQ861" s="1"/>
      <c r="BR861" s="1"/>
      <c r="BS861" s="1"/>
      <c r="BT861" s="1"/>
    </row>
    <row r="862" spans="1:7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1"/>
      <c r="BL862" s="1"/>
      <c r="BM862" s="1"/>
      <c r="BN862" s="1"/>
      <c r="BO862" s="1"/>
      <c r="BP862" s="1"/>
      <c r="BQ862" s="1"/>
      <c r="BR862" s="1"/>
      <c r="BS862" s="1"/>
      <c r="BT862" s="1"/>
    </row>
    <row r="863" spans="1:7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1"/>
      <c r="BL863" s="1"/>
      <c r="BM863" s="1"/>
      <c r="BN863" s="1"/>
      <c r="BO863" s="1"/>
      <c r="BP863" s="1"/>
      <c r="BQ863" s="1"/>
      <c r="BR863" s="1"/>
      <c r="BS863" s="1"/>
      <c r="BT863" s="1"/>
    </row>
    <row r="864" spans="1:7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1"/>
      <c r="BL864" s="1"/>
      <c r="BM864" s="1"/>
      <c r="BN864" s="1"/>
      <c r="BO864" s="1"/>
      <c r="BP864" s="1"/>
      <c r="BQ864" s="1"/>
      <c r="BR864" s="1"/>
      <c r="BS864" s="1"/>
      <c r="BT864" s="1"/>
    </row>
    <row r="865" spans="1:7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1"/>
      <c r="BL865" s="1"/>
      <c r="BM865" s="1"/>
      <c r="BN865" s="1"/>
      <c r="BO865" s="1"/>
      <c r="BP865" s="1"/>
      <c r="BQ865" s="1"/>
      <c r="BR865" s="1"/>
      <c r="BS865" s="1"/>
      <c r="BT865" s="1"/>
    </row>
    <row r="866" spans="1:7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1"/>
      <c r="BL866" s="1"/>
      <c r="BM866" s="1"/>
      <c r="BN866" s="1"/>
      <c r="BO866" s="1"/>
      <c r="BP866" s="1"/>
      <c r="BQ866" s="1"/>
      <c r="BR866" s="1"/>
      <c r="BS866" s="1"/>
      <c r="BT866" s="1"/>
    </row>
    <row r="867" spans="1:7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1"/>
      <c r="BL867" s="1"/>
      <c r="BM867" s="1"/>
      <c r="BN867" s="1"/>
      <c r="BO867" s="1"/>
      <c r="BP867" s="1"/>
      <c r="BQ867" s="1"/>
      <c r="BR867" s="1"/>
      <c r="BS867" s="1"/>
      <c r="BT867" s="1"/>
    </row>
    <row r="868" spans="1:7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1"/>
      <c r="BL868" s="1"/>
      <c r="BM868" s="1"/>
      <c r="BN868" s="1"/>
      <c r="BO868" s="1"/>
      <c r="BP868" s="1"/>
      <c r="BQ868" s="1"/>
      <c r="BR868" s="1"/>
      <c r="BS868" s="1"/>
      <c r="BT868" s="1"/>
    </row>
    <row r="869" spans="1:7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1"/>
      <c r="BL869" s="1"/>
      <c r="BM869" s="1"/>
      <c r="BN869" s="1"/>
      <c r="BO869" s="1"/>
      <c r="BP869" s="1"/>
      <c r="BQ869" s="1"/>
      <c r="BR869" s="1"/>
      <c r="BS869" s="1"/>
      <c r="BT869" s="1"/>
    </row>
    <row r="870" spans="1:7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1"/>
      <c r="BL870" s="1"/>
      <c r="BM870" s="1"/>
      <c r="BN870" s="1"/>
      <c r="BO870" s="1"/>
      <c r="BP870" s="1"/>
      <c r="BQ870" s="1"/>
      <c r="BR870" s="1"/>
      <c r="BS870" s="1"/>
      <c r="BT870" s="1"/>
    </row>
    <row r="871" spans="1:7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1"/>
      <c r="BL871" s="1"/>
      <c r="BM871" s="1"/>
      <c r="BN871" s="1"/>
      <c r="BO871" s="1"/>
      <c r="BP871" s="1"/>
      <c r="BQ871" s="1"/>
      <c r="BR871" s="1"/>
      <c r="BS871" s="1"/>
      <c r="BT871" s="1"/>
    </row>
    <row r="872" spans="1: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1"/>
      <c r="BL872" s="1"/>
      <c r="BM872" s="1"/>
      <c r="BN872" s="1"/>
      <c r="BO872" s="1"/>
      <c r="BP872" s="1"/>
      <c r="BQ872" s="1"/>
      <c r="BR872" s="1"/>
      <c r="BS872" s="1"/>
      <c r="BT872" s="1"/>
    </row>
    <row r="873" spans="1:7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1"/>
      <c r="BL873" s="1"/>
      <c r="BM873" s="1"/>
      <c r="BN873" s="1"/>
      <c r="BO873" s="1"/>
      <c r="BP873" s="1"/>
      <c r="BQ873" s="1"/>
      <c r="BR873" s="1"/>
      <c r="BS873" s="1"/>
      <c r="BT873" s="1"/>
    </row>
    <row r="874" spans="1:7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1"/>
      <c r="BL874" s="1"/>
      <c r="BM874" s="1"/>
      <c r="BN874" s="1"/>
      <c r="BO874" s="1"/>
      <c r="BP874" s="1"/>
      <c r="BQ874" s="1"/>
      <c r="BR874" s="1"/>
      <c r="BS874" s="1"/>
      <c r="BT874" s="1"/>
    </row>
    <row r="875" spans="1:7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1"/>
      <c r="BL875" s="1"/>
      <c r="BM875" s="1"/>
      <c r="BN875" s="1"/>
      <c r="BO875" s="1"/>
      <c r="BP875" s="1"/>
      <c r="BQ875" s="1"/>
      <c r="BR875" s="1"/>
      <c r="BS875" s="1"/>
      <c r="BT875" s="1"/>
    </row>
    <row r="876" spans="1:7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1"/>
      <c r="BL876" s="1"/>
      <c r="BM876" s="1"/>
      <c r="BN876" s="1"/>
      <c r="BO876" s="1"/>
      <c r="BP876" s="1"/>
      <c r="BQ876" s="1"/>
      <c r="BR876" s="1"/>
      <c r="BS876" s="1"/>
      <c r="BT876" s="1"/>
    </row>
    <row r="877" spans="1:7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1"/>
      <c r="BL877" s="1"/>
      <c r="BM877" s="1"/>
      <c r="BN877" s="1"/>
      <c r="BO877" s="1"/>
      <c r="BP877" s="1"/>
      <c r="BQ877" s="1"/>
      <c r="BR877" s="1"/>
      <c r="BS877" s="1"/>
      <c r="BT877" s="1"/>
    </row>
    <row r="878" spans="1:7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1"/>
      <c r="BL878" s="1"/>
      <c r="BM878" s="1"/>
      <c r="BN878" s="1"/>
      <c r="BO878" s="1"/>
      <c r="BP878" s="1"/>
      <c r="BQ878" s="1"/>
      <c r="BR878" s="1"/>
      <c r="BS878" s="1"/>
      <c r="BT878" s="1"/>
    </row>
    <row r="879" spans="1:7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1"/>
      <c r="BL879" s="1"/>
      <c r="BM879" s="1"/>
      <c r="BN879" s="1"/>
      <c r="BO879" s="1"/>
      <c r="BP879" s="1"/>
      <c r="BQ879" s="1"/>
      <c r="BR879" s="1"/>
      <c r="BS879" s="1"/>
      <c r="BT879" s="1"/>
    </row>
    <row r="880" spans="1:7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1"/>
      <c r="BL880" s="1"/>
      <c r="BM880" s="1"/>
      <c r="BN880" s="1"/>
      <c r="BO880" s="1"/>
      <c r="BP880" s="1"/>
      <c r="BQ880" s="1"/>
      <c r="BR880" s="1"/>
      <c r="BS880" s="1"/>
      <c r="BT880" s="1"/>
    </row>
    <row r="881" spans="1:7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1"/>
      <c r="BL881" s="1"/>
      <c r="BM881" s="1"/>
      <c r="BN881" s="1"/>
      <c r="BO881" s="1"/>
      <c r="BP881" s="1"/>
      <c r="BQ881" s="1"/>
      <c r="BR881" s="1"/>
      <c r="BS881" s="1"/>
      <c r="BT881" s="1"/>
    </row>
    <row r="882" spans="1:7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1"/>
      <c r="BL882" s="1"/>
      <c r="BM882" s="1"/>
      <c r="BN882" s="1"/>
      <c r="BO882" s="1"/>
      <c r="BP882" s="1"/>
      <c r="BQ882" s="1"/>
      <c r="BR882" s="1"/>
      <c r="BS882" s="1"/>
      <c r="BT882" s="1"/>
    </row>
    <row r="883" spans="1:7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1"/>
      <c r="BL883" s="1"/>
      <c r="BM883" s="1"/>
      <c r="BN883" s="1"/>
      <c r="BO883" s="1"/>
      <c r="BP883" s="1"/>
      <c r="BQ883" s="1"/>
      <c r="BR883" s="1"/>
      <c r="BS883" s="1"/>
      <c r="BT883" s="1"/>
    </row>
    <row r="884" spans="1:7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1"/>
      <c r="BL884" s="1"/>
      <c r="BM884" s="1"/>
      <c r="BN884" s="1"/>
      <c r="BO884" s="1"/>
      <c r="BP884" s="1"/>
      <c r="BQ884" s="1"/>
      <c r="BR884" s="1"/>
      <c r="BS884" s="1"/>
      <c r="BT884" s="1"/>
    </row>
    <row r="885" spans="1:7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1"/>
      <c r="BL885" s="1"/>
      <c r="BM885" s="1"/>
      <c r="BN885" s="1"/>
      <c r="BO885" s="1"/>
      <c r="BP885" s="1"/>
      <c r="BQ885" s="1"/>
      <c r="BR885" s="1"/>
      <c r="BS885" s="1"/>
      <c r="BT885" s="1"/>
    </row>
    <row r="886" spans="1:7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1"/>
      <c r="BL886" s="1"/>
      <c r="BM886" s="1"/>
      <c r="BN886" s="1"/>
      <c r="BO886" s="1"/>
      <c r="BP886" s="1"/>
      <c r="BQ886" s="1"/>
      <c r="BR886" s="1"/>
      <c r="BS886" s="1"/>
      <c r="BT886" s="1"/>
    </row>
    <row r="887" spans="1:7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1"/>
      <c r="BL887" s="1"/>
      <c r="BM887" s="1"/>
      <c r="BN887" s="1"/>
      <c r="BO887" s="1"/>
      <c r="BP887" s="1"/>
      <c r="BQ887" s="1"/>
      <c r="BR887" s="1"/>
      <c r="BS887" s="1"/>
      <c r="BT887" s="1"/>
    </row>
    <row r="888" spans="1:7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1"/>
      <c r="BL888" s="1"/>
      <c r="BM888" s="1"/>
      <c r="BN888" s="1"/>
      <c r="BO888" s="1"/>
      <c r="BP888" s="1"/>
      <c r="BQ888" s="1"/>
      <c r="BR888" s="1"/>
      <c r="BS888" s="1"/>
      <c r="BT888" s="1"/>
    </row>
    <row r="889" spans="1:7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1"/>
      <c r="BL889" s="1"/>
      <c r="BM889" s="1"/>
      <c r="BN889" s="1"/>
      <c r="BO889" s="1"/>
      <c r="BP889" s="1"/>
      <c r="BQ889" s="1"/>
      <c r="BR889" s="1"/>
      <c r="BS889" s="1"/>
      <c r="BT889" s="1"/>
    </row>
    <row r="890" spans="1:7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1"/>
      <c r="BL890" s="1"/>
      <c r="BM890" s="1"/>
      <c r="BN890" s="1"/>
      <c r="BO890" s="1"/>
      <c r="BP890" s="1"/>
      <c r="BQ890" s="1"/>
      <c r="BR890" s="1"/>
      <c r="BS890" s="1"/>
      <c r="BT890" s="1"/>
    </row>
    <row r="891" spans="1:7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1"/>
      <c r="BL891" s="1"/>
      <c r="BM891" s="1"/>
      <c r="BN891" s="1"/>
      <c r="BO891" s="1"/>
      <c r="BP891" s="1"/>
      <c r="BQ891" s="1"/>
      <c r="BR891" s="1"/>
      <c r="BS891" s="1"/>
      <c r="BT891" s="1"/>
    </row>
    <row r="892" spans="1:7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1"/>
      <c r="BL892" s="1"/>
      <c r="BM892" s="1"/>
      <c r="BN892" s="1"/>
      <c r="BO892" s="1"/>
      <c r="BP892" s="1"/>
      <c r="BQ892" s="1"/>
      <c r="BR892" s="1"/>
      <c r="BS892" s="1"/>
      <c r="BT892" s="1"/>
    </row>
    <row r="893" spans="1:7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1"/>
      <c r="BL893" s="1"/>
      <c r="BM893" s="1"/>
      <c r="BN893" s="1"/>
      <c r="BO893" s="1"/>
      <c r="BP893" s="1"/>
      <c r="BQ893" s="1"/>
      <c r="BR893" s="1"/>
      <c r="BS893" s="1"/>
      <c r="BT893" s="1"/>
    </row>
    <row r="894" spans="1:7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1"/>
      <c r="BL894" s="1"/>
      <c r="BM894" s="1"/>
      <c r="BN894" s="1"/>
      <c r="BO894" s="1"/>
      <c r="BP894" s="1"/>
      <c r="BQ894" s="1"/>
      <c r="BR894" s="1"/>
      <c r="BS894" s="1"/>
      <c r="BT894" s="1"/>
    </row>
    <row r="895" spans="1:7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1"/>
      <c r="BL895" s="1"/>
      <c r="BM895" s="1"/>
      <c r="BN895" s="1"/>
      <c r="BO895" s="1"/>
      <c r="BP895" s="1"/>
      <c r="BQ895" s="1"/>
      <c r="BR895" s="1"/>
      <c r="BS895" s="1"/>
      <c r="BT895" s="1"/>
    </row>
    <row r="896" spans="1:7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1"/>
      <c r="BL896" s="1"/>
      <c r="BM896" s="1"/>
      <c r="BN896" s="1"/>
      <c r="BO896" s="1"/>
      <c r="BP896" s="1"/>
      <c r="BQ896" s="1"/>
      <c r="BR896" s="1"/>
      <c r="BS896" s="1"/>
      <c r="BT896" s="1"/>
    </row>
    <row r="897" spans="1:7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1"/>
      <c r="BL897" s="1"/>
      <c r="BM897" s="1"/>
      <c r="BN897" s="1"/>
      <c r="BO897" s="1"/>
      <c r="BP897" s="1"/>
      <c r="BQ897" s="1"/>
      <c r="BR897" s="1"/>
      <c r="BS897" s="1"/>
      <c r="BT897" s="1"/>
    </row>
    <row r="898" spans="1:7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row>
    <row r="899" spans="1:7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1"/>
      <c r="BL899" s="1"/>
      <c r="BM899" s="1"/>
      <c r="BN899" s="1"/>
      <c r="BO899" s="1"/>
      <c r="BP899" s="1"/>
      <c r="BQ899" s="1"/>
      <c r="BR899" s="1"/>
      <c r="BS899" s="1"/>
      <c r="BT899" s="1"/>
    </row>
    <row r="900" spans="1:7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1"/>
      <c r="BL900" s="1"/>
      <c r="BM900" s="1"/>
      <c r="BN900" s="1"/>
      <c r="BO900" s="1"/>
      <c r="BP900" s="1"/>
      <c r="BQ900" s="1"/>
      <c r="BR900" s="1"/>
      <c r="BS900" s="1"/>
      <c r="BT900" s="1"/>
    </row>
    <row r="901" spans="1:7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1"/>
      <c r="BL901" s="1"/>
      <c r="BM901" s="1"/>
      <c r="BN901" s="1"/>
      <c r="BO901" s="1"/>
      <c r="BP901" s="1"/>
      <c r="BQ901" s="1"/>
      <c r="BR901" s="1"/>
      <c r="BS901" s="1"/>
      <c r="BT901" s="1"/>
    </row>
    <row r="902" spans="1:7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1"/>
      <c r="BL902" s="1"/>
      <c r="BM902" s="1"/>
      <c r="BN902" s="1"/>
      <c r="BO902" s="1"/>
      <c r="BP902" s="1"/>
      <c r="BQ902" s="1"/>
      <c r="BR902" s="1"/>
      <c r="BS902" s="1"/>
      <c r="BT902" s="1"/>
    </row>
    <row r="903" spans="1:7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1"/>
      <c r="BL903" s="1"/>
      <c r="BM903" s="1"/>
      <c r="BN903" s="1"/>
      <c r="BO903" s="1"/>
      <c r="BP903" s="1"/>
      <c r="BQ903" s="1"/>
      <c r="BR903" s="1"/>
      <c r="BS903" s="1"/>
      <c r="BT903" s="1"/>
    </row>
    <row r="904" spans="1:7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1"/>
      <c r="BL904" s="1"/>
      <c r="BM904" s="1"/>
      <c r="BN904" s="1"/>
      <c r="BO904" s="1"/>
      <c r="BP904" s="1"/>
      <c r="BQ904" s="1"/>
      <c r="BR904" s="1"/>
      <c r="BS904" s="1"/>
      <c r="BT904" s="1"/>
    </row>
    <row r="905" spans="1:7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row>
    <row r="906" spans="1:7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1"/>
      <c r="BL906" s="1"/>
      <c r="BM906" s="1"/>
      <c r="BN906" s="1"/>
      <c r="BO906" s="1"/>
      <c r="BP906" s="1"/>
      <c r="BQ906" s="1"/>
      <c r="BR906" s="1"/>
      <c r="BS906" s="1"/>
      <c r="BT906" s="1"/>
    </row>
    <row r="907" spans="1:7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1"/>
      <c r="BL907" s="1"/>
      <c r="BM907" s="1"/>
      <c r="BN907" s="1"/>
      <c r="BO907" s="1"/>
      <c r="BP907" s="1"/>
      <c r="BQ907" s="1"/>
      <c r="BR907" s="1"/>
      <c r="BS907" s="1"/>
      <c r="BT907" s="1"/>
    </row>
    <row r="908" spans="1:7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1"/>
      <c r="BL908" s="1"/>
      <c r="BM908" s="1"/>
      <c r="BN908" s="1"/>
      <c r="BO908" s="1"/>
      <c r="BP908" s="1"/>
      <c r="BQ908" s="1"/>
      <c r="BR908" s="1"/>
      <c r="BS908" s="1"/>
      <c r="BT908" s="1"/>
    </row>
    <row r="909" spans="1:7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row>
    <row r="910" spans="1:7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1"/>
      <c r="BL910" s="1"/>
      <c r="BM910" s="1"/>
      <c r="BN910" s="1"/>
      <c r="BO910" s="1"/>
      <c r="BP910" s="1"/>
      <c r="BQ910" s="1"/>
      <c r="BR910" s="1"/>
      <c r="BS910" s="1"/>
      <c r="BT910" s="1"/>
    </row>
    <row r="911" spans="1:7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1"/>
      <c r="BL911" s="1"/>
      <c r="BM911" s="1"/>
      <c r="BN911" s="1"/>
      <c r="BO911" s="1"/>
      <c r="BP911" s="1"/>
      <c r="BQ911" s="1"/>
      <c r="BR911" s="1"/>
      <c r="BS911" s="1"/>
      <c r="BT911" s="1"/>
    </row>
    <row r="912" spans="1:7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row>
    <row r="913" spans="1:7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row>
    <row r="914" spans="1:7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1"/>
      <c r="BL914" s="1"/>
      <c r="BM914" s="1"/>
      <c r="BN914" s="1"/>
      <c r="BO914" s="1"/>
      <c r="BP914" s="1"/>
      <c r="BQ914" s="1"/>
      <c r="BR914" s="1"/>
      <c r="BS914" s="1"/>
      <c r="BT914" s="1"/>
    </row>
    <row r="915" spans="1:7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1"/>
      <c r="BL915" s="1"/>
      <c r="BM915" s="1"/>
      <c r="BN915" s="1"/>
      <c r="BO915" s="1"/>
      <c r="BP915" s="1"/>
      <c r="BQ915" s="1"/>
      <c r="BR915" s="1"/>
      <c r="BS915" s="1"/>
      <c r="BT915" s="1"/>
    </row>
    <row r="916" spans="1:7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1"/>
      <c r="BL916" s="1"/>
      <c r="BM916" s="1"/>
      <c r="BN916" s="1"/>
      <c r="BO916" s="1"/>
      <c r="BP916" s="1"/>
      <c r="BQ916" s="1"/>
      <c r="BR916" s="1"/>
      <c r="BS916" s="1"/>
      <c r="BT916" s="1"/>
    </row>
    <row r="917" spans="1:7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c r="BO917" s="1"/>
      <c r="BP917" s="1"/>
      <c r="BQ917" s="1"/>
      <c r="BR917" s="1"/>
      <c r="BS917" s="1"/>
      <c r="BT917" s="1"/>
    </row>
    <row r="918" spans="1:7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1"/>
      <c r="BL918" s="1"/>
      <c r="BM918" s="1"/>
      <c r="BN918" s="1"/>
      <c r="BO918" s="1"/>
      <c r="BP918" s="1"/>
      <c r="BQ918" s="1"/>
      <c r="BR918" s="1"/>
      <c r="BS918" s="1"/>
      <c r="BT918" s="1"/>
    </row>
    <row r="919" spans="1:7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1"/>
      <c r="BL919" s="1"/>
      <c r="BM919" s="1"/>
      <c r="BN919" s="1"/>
      <c r="BO919" s="1"/>
      <c r="BP919" s="1"/>
      <c r="BQ919" s="1"/>
      <c r="BR919" s="1"/>
      <c r="BS919" s="1"/>
      <c r="BT919" s="1"/>
    </row>
    <row r="920" spans="1:7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1"/>
      <c r="BL920" s="1"/>
      <c r="BM920" s="1"/>
      <c r="BN920" s="1"/>
      <c r="BO920" s="1"/>
      <c r="BP920" s="1"/>
      <c r="BQ920" s="1"/>
      <c r="BR920" s="1"/>
      <c r="BS920" s="1"/>
      <c r="BT920" s="1"/>
    </row>
    <row r="921" spans="1:7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1"/>
      <c r="BL921" s="1"/>
      <c r="BM921" s="1"/>
      <c r="BN921" s="1"/>
      <c r="BO921" s="1"/>
      <c r="BP921" s="1"/>
      <c r="BQ921" s="1"/>
      <c r="BR921" s="1"/>
      <c r="BS921" s="1"/>
      <c r="BT921" s="1"/>
    </row>
    <row r="922" spans="1:7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1"/>
      <c r="BL922" s="1"/>
      <c r="BM922" s="1"/>
      <c r="BN922" s="1"/>
      <c r="BO922" s="1"/>
      <c r="BP922" s="1"/>
      <c r="BQ922" s="1"/>
      <c r="BR922" s="1"/>
      <c r="BS922" s="1"/>
      <c r="BT922" s="1"/>
    </row>
    <row r="923" spans="1:7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1"/>
      <c r="BL923" s="1"/>
      <c r="BM923" s="1"/>
      <c r="BN923" s="1"/>
      <c r="BO923" s="1"/>
      <c r="BP923" s="1"/>
      <c r="BQ923" s="1"/>
      <c r="BR923" s="1"/>
      <c r="BS923" s="1"/>
      <c r="BT923" s="1"/>
    </row>
    <row r="924" spans="1:7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1"/>
      <c r="BL924" s="1"/>
      <c r="BM924" s="1"/>
      <c r="BN924" s="1"/>
      <c r="BO924" s="1"/>
      <c r="BP924" s="1"/>
      <c r="BQ924" s="1"/>
      <c r="BR924" s="1"/>
      <c r="BS924" s="1"/>
      <c r="BT924" s="1"/>
    </row>
    <row r="925" spans="1:7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1"/>
      <c r="BL925" s="1"/>
      <c r="BM925" s="1"/>
      <c r="BN925" s="1"/>
      <c r="BO925" s="1"/>
      <c r="BP925" s="1"/>
      <c r="BQ925" s="1"/>
      <c r="BR925" s="1"/>
      <c r="BS925" s="1"/>
      <c r="BT925" s="1"/>
    </row>
    <row r="926" spans="1:7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1"/>
      <c r="BL926" s="1"/>
      <c r="BM926" s="1"/>
      <c r="BN926" s="1"/>
      <c r="BO926" s="1"/>
      <c r="BP926" s="1"/>
      <c r="BQ926" s="1"/>
      <c r="BR926" s="1"/>
      <c r="BS926" s="1"/>
      <c r="BT926" s="1"/>
    </row>
    <row r="927" spans="1:7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1"/>
      <c r="BL927" s="1"/>
      <c r="BM927" s="1"/>
      <c r="BN927" s="1"/>
      <c r="BO927" s="1"/>
      <c r="BP927" s="1"/>
      <c r="BQ927" s="1"/>
      <c r="BR927" s="1"/>
      <c r="BS927" s="1"/>
      <c r="BT927" s="1"/>
    </row>
    <row r="928" spans="1:7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1"/>
      <c r="BL928" s="1"/>
      <c r="BM928" s="1"/>
      <c r="BN928" s="1"/>
      <c r="BO928" s="1"/>
      <c r="BP928" s="1"/>
      <c r="BQ928" s="1"/>
      <c r="BR928" s="1"/>
      <c r="BS928" s="1"/>
      <c r="BT928" s="1"/>
    </row>
    <row r="929" spans="1:7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1"/>
      <c r="BL929" s="1"/>
      <c r="BM929" s="1"/>
      <c r="BN929" s="1"/>
      <c r="BO929" s="1"/>
      <c r="BP929" s="1"/>
      <c r="BQ929" s="1"/>
      <c r="BR929" s="1"/>
      <c r="BS929" s="1"/>
      <c r="BT929" s="1"/>
    </row>
    <row r="930" spans="1:7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1"/>
      <c r="BL930" s="1"/>
      <c r="BM930" s="1"/>
      <c r="BN930" s="1"/>
      <c r="BO930" s="1"/>
      <c r="BP930" s="1"/>
      <c r="BQ930" s="1"/>
      <c r="BR930" s="1"/>
      <c r="BS930" s="1"/>
      <c r="BT930" s="1"/>
    </row>
    <row r="931" spans="1:7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1"/>
      <c r="BL931" s="1"/>
      <c r="BM931" s="1"/>
      <c r="BN931" s="1"/>
      <c r="BO931" s="1"/>
      <c r="BP931" s="1"/>
      <c r="BQ931" s="1"/>
      <c r="BR931" s="1"/>
      <c r="BS931" s="1"/>
      <c r="BT931" s="1"/>
    </row>
    <row r="932" spans="1:7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1"/>
      <c r="BL932" s="1"/>
      <c r="BM932" s="1"/>
      <c r="BN932" s="1"/>
      <c r="BO932" s="1"/>
      <c r="BP932" s="1"/>
      <c r="BQ932" s="1"/>
      <c r="BR932" s="1"/>
      <c r="BS932" s="1"/>
      <c r="BT932" s="1"/>
    </row>
    <row r="933" spans="1:7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row>
    <row r="934" spans="1:7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1"/>
      <c r="BL934" s="1"/>
      <c r="BM934" s="1"/>
      <c r="BN934" s="1"/>
      <c r="BO934" s="1"/>
      <c r="BP934" s="1"/>
      <c r="BQ934" s="1"/>
      <c r="BR934" s="1"/>
      <c r="BS934" s="1"/>
      <c r="BT934" s="1"/>
    </row>
    <row r="935" spans="1:7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row>
    <row r="936" spans="1:7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1"/>
      <c r="BL936" s="1"/>
      <c r="BM936" s="1"/>
      <c r="BN936" s="1"/>
      <c r="BO936" s="1"/>
      <c r="BP936" s="1"/>
      <c r="BQ936" s="1"/>
      <c r="BR936" s="1"/>
      <c r="BS936" s="1"/>
      <c r="BT936" s="1"/>
    </row>
    <row r="937" spans="1:7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1"/>
      <c r="BL937" s="1"/>
      <c r="BM937" s="1"/>
      <c r="BN937" s="1"/>
      <c r="BO937" s="1"/>
      <c r="BP937" s="1"/>
      <c r="BQ937" s="1"/>
      <c r="BR937" s="1"/>
      <c r="BS937" s="1"/>
      <c r="BT937" s="1"/>
    </row>
    <row r="938" spans="1:7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1"/>
      <c r="BL938" s="1"/>
      <c r="BM938" s="1"/>
      <c r="BN938" s="1"/>
      <c r="BO938" s="1"/>
      <c r="BP938" s="1"/>
      <c r="BQ938" s="1"/>
      <c r="BR938" s="1"/>
      <c r="BS938" s="1"/>
      <c r="BT938" s="1"/>
    </row>
    <row r="939" spans="1:7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1"/>
      <c r="BL939" s="1"/>
      <c r="BM939" s="1"/>
      <c r="BN939" s="1"/>
      <c r="BO939" s="1"/>
      <c r="BP939" s="1"/>
      <c r="BQ939" s="1"/>
      <c r="BR939" s="1"/>
      <c r="BS939" s="1"/>
      <c r="BT939" s="1"/>
    </row>
    <row r="940" spans="1:7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1"/>
      <c r="BL940" s="1"/>
      <c r="BM940" s="1"/>
      <c r="BN940" s="1"/>
      <c r="BO940" s="1"/>
      <c r="BP940" s="1"/>
      <c r="BQ940" s="1"/>
      <c r="BR940" s="1"/>
      <c r="BS940" s="1"/>
      <c r="BT940" s="1"/>
    </row>
    <row r="941" spans="1:7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1"/>
      <c r="BL941" s="1"/>
      <c r="BM941" s="1"/>
      <c r="BN941" s="1"/>
      <c r="BO941" s="1"/>
      <c r="BP941" s="1"/>
      <c r="BQ941" s="1"/>
      <c r="BR941" s="1"/>
      <c r="BS941" s="1"/>
      <c r="BT941" s="1"/>
    </row>
    <row r="942" spans="1:7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1"/>
      <c r="BL942" s="1"/>
      <c r="BM942" s="1"/>
      <c r="BN942" s="1"/>
      <c r="BO942" s="1"/>
      <c r="BP942" s="1"/>
      <c r="BQ942" s="1"/>
      <c r="BR942" s="1"/>
      <c r="BS942" s="1"/>
      <c r="BT942" s="1"/>
    </row>
    <row r="943" spans="1:7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1"/>
      <c r="BL943" s="1"/>
      <c r="BM943" s="1"/>
      <c r="BN943" s="1"/>
      <c r="BO943" s="1"/>
      <c r="BP943" s="1"/>
      <c r="BQ943" s="1"/>
      <c r="BR943" s="1"/>
      <c r="BS943" s="1"/>
      <c r="BT943" s="1"/>
    </row>
    <row r="944" spans="1:7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1"/>
      <c r="BL944" s="1"/>
      <c r="BM944" s="1"/>
      <c r="BN944" s="1"/>
      <c r="BO944" s="1"/>
      <c r="BP944" s="1"/>
      <c r="BQ944" s="1"/>
      <c r="BR944" s="1"/>
      <c r="BS944" s="1"/>
      <c r="BT944" s="1"/>
    </row>
    <row r="945" spans="1:7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1"/>
      <c r="BL945" s="1"/>
      <c r="BM945" s="1"/>
      <c r="BN945" s="1"/>
      <c r="BO945" s="1"/>
      <c r="BP945" s="1"/>
      <c r="BQ945" s="1"/>
      <c r="BR945" s="1"/>
      <c r="BS945" s="1"/>
      <c r="BT945" s="1"/>
    </row>
    <row r="946" spans="1:7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1"/>
      <c r="BL946" s="1"/>
      <c r="BM946" s="1"/>
      <c r="BN946" s="1"/>
      <c r="BO946" s="1"/>
      <c r="BP946" s="1"/>
      <c r="BQ946" s="1"/>
      <c r="BR946" s="1"/>
      <c r="BS946" s="1"/>
      <c r="BT946" s="1"/>
    </row>
    <row r="947" spans="1:7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1"/>
      <c r="BL947" s="1"/>
      <c r="BM947" s="1"/>
      <c r="BN947" s="1"/>
      <c r="BO947" s="1"/>
      <c r="BP947" s="1"/>
      <c r="BQ947" s="1"/>
      <c r="BR947" s="1"/>
      <c r="BS947" s="1"/>
      <c r="BT947" s="1"/>
    </row>
    <row r="948" spans="1:7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1"/>
      <c r="BL948" s="1"/>
      <c r="BM948" s="1"/>
      <c r="BN948" s="1"/>
      <c r="BO948" s="1"/>
      <c r="BP948" s="1"/>
      <c r="BQ948" s="1"/>
      <c r="BR948" s="1"/>
      <c r="BS948" s="1"/>
      <c r="BT948" s="1"/>
    </row>
    <row r="949" spans="1:7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1"/>
      <c r="BL949" s="1"/>
      <c r="BM949" s="1"/>
      <c r="BN949" s="1"/>
      <c r="BO949" s="1"/>
      <c r="BP949" s="1"/>
      <c r="BQ949" s="1"/>
      <c r="BR949" s="1"/>
      <c r="BS949" s="1"/>
      <c r="BT949" s="1"/>
    </row>
    <row r="950" spans="1:7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1"/>
      <c r="BL950" s="1"/>
      <c r="BM950" s="1"/>
      <c r="BN950" s="1"/>
      <c r="BO950" s="1"/>
      <c r="BP950" s="1"/>
      <c r="BQ950" s="1"/>
      <c r="BR950" s="1"/>
      <c r="BS950" s="1"/>
      <c r="BT950" s="1"/>
    </row>
    <row r="951" spans="1:7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1"/>
      <c r="BL951" s="1"/>
      <c r="BM951" s="1"/>
      <c r="BN951" s="1"/>
      <c r="BO951" s="1"/>
      <c r="BP951" s="1"/>
      <c r="BQ951" s="1"/>
      <c r="BR951" s="1"/>
      <c r="BS951" s="1"/>
      <c r="BT951" s="1"/>
    </row>
    <row r="952" spans="1:7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1"/>
      <c r="BL952" s="1"/>
      <c r="BM952" s="1"/>
      <c r="BN952" s="1"/>
      <c r="BO952" s="1"/>
      <c r="BP952" s="1"/>
      <c r="BQ952" s="1"/>
      <c r="BR952" s="1"/>
      <c r="BS952" s="1"/>
      <c r="BT952" s="1"/>
    </row>
    <row r="953" spans="1:7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1"/>
      <c r="BL953" s="1"/>
      <c r="BM953" s="1"/>
      <c r="BN953" s="1"/>
      <c r="BO953" s="1"/>
      <c r="BP953" s="1"/>
      <c r="BQ953" s="1"/>
      <c r="BR953" s="1"/>
      <c r="BS953" s="1"/>
      <c r="BT953" s="1"/>
    </row>
    <row r="954" spans="1:7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1"/>
      <c r="BL954" s="1"/>
      <c r="BM954" s="1"/>
      <c r="BN954" s="1"/>
      <c r="BO954" s="1"/>
      <c r="BP954" s="1"/>
      <c r="BQ954" s="1"/>
      <c r="BR954" s="1"/>
      <c r="BS954" s="1"/>
      <c r="BT954" s="1"/>
    </row>
    <row r="955" spans="1:7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1"/>
      <c r="BL955" s="1"/>
      <c r="BM955" s="1"/>
      <c r="BN955" s="1"/>
      <c r="BO955" s="1"/>
      <c r="BP955" s="1"/>
      <c r="BQ955" s="1"/>
      <c r="BR955" s="1"/>
      <c r="BS955" s="1"/>
      <c r="BT955" s="1"/>
    </row>
    <row r="956" spans="1:7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1"/>
      <c r="BL956" s="1"/>
      <c r="BM956" s="1"/>
      <c r="BN956" s="1"/>
      <c r="BO956" s="1"/>
      <c r="BP956" s="1"/>
      <c r="BQ956" s="1"/>
      <c r="BR956" s="1"/>
      <c r="BS956" s="1"/>
      <c r="BT956" s="1"/>
    </row>
    <row r="957" spans="1:7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1"/>
      <c r="BL957" s="1"/>
      <c r="BM957" s="1"/>
      <c r="BN957" s="1"/>
      <c r="BO957" s="1"/>
      <c r="BP957" s="1"/>
      <c r="BQ957" s="1"/>
      <c r="BR957" s="1"/>
      <c r="BS957" s="1"/>
      <c r="BT957" s="1"/>
    </row>
    <row r="958" spans="1:7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row>
    <row r="959" spans="1:7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row>
    <row r="960" spans="1:7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row>
    <row r="961" spans="1:7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row>
    <row r="962" spans="1:7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row>
    <row r="963" spans="1:7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row>
    <row r="964" spans="1:7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row>
    <row r="965" spans="1:7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row>
    <row r="966" spans="1:7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row>
    <row r="967" spans="1:7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row>
    <row r="968" spans="1:7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row>
    <row r="969" spans="1:7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row>
    <row r="970" spans="1:7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row>
    <row r="971" spans="1:7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1"/>
      <c r="BL971" s="1"/>
      <c r="BM971" s="1"/>
      <c r="BN971" s="1"/>
      <c r="BO971" s="1"/>
      <c r="BP971" s="1"/>
      <c r="BQ971" s="1"/>
      <c r="BR971" s="1"/>
      <c r="BS971" s="1"/>
      <c r="BT971" s="1"/>
    </row>
    <row r="972" spans="1: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1"/>
      <c r="BL972" s="1"/>
      <c r="BM972" s="1"/>
      <c r="BN972" s="1"/>
      <c r="BO972" s="1"/>
      <c r="BP972" s="1"/>
      <c r="BQ972" s="1"/>
      <c r="BR972" s="1"/>
      <c r="BS972" s="1"/>
      <c r="BT972" s="1"/>
    </row>
    <row r="973" spans="1:7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1"/>
      <c r="BL973" s="1"/>
      <c r="BM973" s="1"/>
      <c r="BN973" s="1"/>
      <c r="BO973" s="1"/>
      <c r="BP973" s="1"/>
      <c r="BQ973" s="1"/>
      <c r="BR973" s="1"/>
      <c r="BS973" s="1"/>
      <c r="BT973" s="1"/>
    </row>
    <row r="974" spans="1:7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1"/>
      <c r="BL974" s="1"/>
      <c r="BM974" s="1"/>
      <c r="BN974" s="1"/>
      <c r="BO974" s="1"/>
      <c r="BP974" s="1"/>
      <c r="BQ974" s="1"/>
      <c r="BR974" s="1"/>
      <c r="BS974" s="1"/>
      <c r="BT974" s="1"/>
    </row>
    <row r="975" spans="1:7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1"/>
      <c r="BL975" s="1"/>
      <c r="BM975" s="1"/>
      <c r="BN975" s="1"/>
      <c r="BO975" s="1"/>
      <c r="BP975" s="1"/>
      <c r="BQ975" s="1"/>
      <c r="BR975" s="1"/>
      <c r="BS975" s="1"/>
      <c r="BT975" s="1"/>
    </row>
    <row r="976" spans="1:7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1"/>
      <c r="BL976" s="1"/>
      <c r="BM976" s="1"/>
      <c r="BN976" s="1"/>
      <c r="BO976" s="1"/>
      <c r="BP976" s="1"/>
      <c r="BQ976" s="1"/>
      <c r="BR976" s="1"/>
      <c r="BS976" s="1"/>
      <c r="BT976" s="1"/>
    </row>
    <row r="977" spans="1:7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1"/>
      <c r="BL977" s="1"/>
      <c r="BM977" s="1"/>
      <c r="BN977" s="1"/>
      <c r="BO977" s="1"/>
      <c r="BP977" s="1"/>
      <c r="BQ977" s="1"/>
      <c r="BR977" s="1"/>
      <c r="BS977" s="1"/>
      <c r="BT977" s="1"/>
    </row>
    <row r="978" spans="1:7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1"/>
      <c r="BL978" s="1"/>
      <c r="BM978" s="1"/>
      <c r="BN978" s="1"/>
      <c r="BO978" s="1"/>
      <c r="BP978" s="1"/>
      <c r="BQ978" s="1"/>
      <c r="BR978" s="1"/>
      <c r="BS978" s="1"/>
      <c r="BT978" s="1"/>
    </row>
    <row r="979" spans="1:7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1"/>
      <c r="BL979" s="1"/>
      <c r="BM979" s="1"/>
      <c r="BN979" s="1"/>
      <c r="BO979" s="1"/>
      <c r="BP979" s="1"/>
      <c r="BQ979" s="1"/>
      <c r="BR979" s="1"/>
      <c r="BS979" s="1"/>
      <c r="BT979" s="1"/>
    </row>
    <row r="980" spans="1:7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1"/>
      <c r="BL980" s="1"/>
      <c r="BM980" s="1"/>
      <c r="BN980" s="1"/>
      <c r="BO980" s="1"/>
      <c r="BP980" s="1"/>
      <c r="BQ980" s="1"/>
      <c r="BR980" s="1"/>
      <c r="BS980" s="1"/>
      <c r="BT980" s="1"/>
    </row>
    <row r="981" spans="1:7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1"/>
      <c r="BL981" s="1"/>
      <c r="BM981" s="1"/>
      <c r="BN981" s="1"/>
      <c r="BO981" s="1"/>
      <c r="BP981" s="1"/>
      <c r="BQ981" s="1"/>
      <c r="BR981" s="1"/>
      <c r="BS981" s="1"/>
      <c r="BT981" s="1"/>
    </row>
    <row r="982" spans="1:7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1"/>
      <c r="BL982" s="1"/>
      <c r="BM982" s="1"/>
      <c r="BN982" s="1"/>
      <c r="BO982" s="1"/>
      <c r="BP982" s="1"/>
      <c r="BQ982" s="1"/>
      <c r="BR982" s="1"/>
      <c r="BS982" s="1"/>
      <c r="BT982" s="1"/>
    </row>
    <row r="983" spans="1:7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1"/>
      <c r="BL983" s="1"/>
      <c r="BM983" s="1"/>
      <c r="BN983" s="1"/>
      <c r="BO983" s="1"/>
      <c r="BP983" s="1"/>
      <c r="BQ983" s="1"/>
      <c r="BR983" s="1"/>
      <c r="BS983" s="1"/>
      <c r="BT983" s="1"/>
    </row>
    <row r="984" spans="1:7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1"/>
      <c r="BL984" s="1"/>
      <c r="BM984" s="1"/>
      <c r="BN984" s="1"/>
      <c r="BO984" s="1"/>
      <c r="BP984" s="1"/>
      <c r="BQ984" s="1"/>
      <c r="BR984" s="1"/>
      <c r="BS984" s="1"/>
      <c r="BT984" s="1"/>
    </row>
    <row r="985" spans="1:7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1"/>
      <c r="BL985" s="1"/>
      <c r="BM985" s="1"/>
      <c r="BN985" s="1"/>
      <c r="BO985" s="1"/>
      <c r="BP985" s="1"/>
      <c r="BQ985" s="1"/>
      <c r="BR985" s="1"/>
      <c r="BS985" s="1"/>
      <c r="BT985" s="1"/>
    </row>
    <row r="986" spans="1:7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1"/>
      <c r="BL986" s="1"/>
      <c r="BM986" s="1"/>
      <c r="BN986" s="1"/>
      <c r="BO986" s="1"/>
      <c r="BP986" s="1"/>
      <c r="BQ986" s="1"/>
      <c r="BR986" s="1"/>
      <c r="BS986" s="1"/>
      <c r="BT986" s="1"/>
    </row>
    <row r="987" spans="1:7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1"/>
      <c r="BL987" s="1"/>
      <c r="BM987" s="1"/>
      <c r="BN987" s="1"/>
      <c r="BO987" s="1"/>
      <c r="BP987" s="1"/>
      <c r="BQ987" s="1"/>
      <c r="BR987" s="1"/>
      <c r="BS987" s="1"/>
      <c r="BT987" s="1"/>
    </row>
    <row r="988" spans="1:7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1"/>
      <c r="BL988" s="1"/>
      <c r="BM988" s="1"/>
      <c r="BN988" s="1"/>
      <c r="BO988" s="1"/>
      <c r="BP988" s="1"/>
      <c r="BQ988" s="1"/>
      <c r="BR988" s="1"/>
      <c r="BS988" s="1"/>
      <c r="BT988" s="1"/>
    </row>
    <row r="989" spans="1:7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1"/>
      <c r="BL989" s="1"/>
      <c r="BM989" s="1"/>
      <c r="BN989" s="1"/>
      <c r="BO989" s="1"/>
      <c r="BP989" s="1"/>
      <c r="BQ989" s="1"/>
      <c r="BR989" s="1"/>
      <c r="BS989" s="1"/>
      <c r="BT989" s="1"/>
    </row>
    <row r="990" spans="1:7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1"/>
      <c r="BL990" s="1"/>
      <c r="BM990" s="1"/>
      <c r="BN990" s="1"/>
      <c r="BO990" s="1"/>
      <c r="BP990" s="1"/>
      <c r="BQ990" s="1"/>
      <c r="BR990" s="1"/>
      <c r="BS990" s="1"/>
      <c r="BT990" s="1"/>
    </row>
    <row r="991" spans="1:72"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1"/>
      <c r="BL991" s="1"/>
      <c r="BM991" s="1"/>
      <c r="BN991" s="1"/>
      <c r="BO991" s="1"/>
      <c r="BP991" s="1"/>
      <c r="BQ991" s="1"/>
      <c r="BR991" s="1"/>
      <c r="BS991" s="1"/>
      <c r="BT991" s="1"/>
    </row>
    <row r="992" spans="1:7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1"/>
      <c r="BL992" s="1"/>
      <c r="BM992" s="1"/>
      <c r="BN992" s="1"/>
      <c r="BO992" s="1"/>
      <c r="BP992" s="1"/>
      <c r="BQ992" s="1"/>
      <c r="BR992" s="1"/>
      <c r="BS992" s="1"/>
      <c r="BT992" s="1"/>
    </row>
    <row r="993" spans="1:72"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1"/>
      <c r="BL993" s="1"/>
      <c r="BM993" s="1"/>
      <c r="BN993" s="1"/>
      <c r="BO993" s="1"/>
      <c r="BP993" s="1"/>
      <c r="BQ993" s="1"/>
      <c r="BR993" s="1"/>
      <c r="BS993" s="1"/>
      <c r="BT993" s="1"/>
    </row>
    <row r="994" spans="1:7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1"/>
      <c r="BL994" s="1"/>
      <c r="BM994" s="1"/>
      <c r="BN994" s="1"/>
      <c r="BO994" s="1"/>
      <c r="BP994" s="1"/>
      <c r="BQ994" s="1"/>
      <c r="BR994" s="1"/>
      <c r="BS994" s="1"/>
      <c r="BT994" s="1"/>
    </row>
    <row r="995" spans="1:72"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1"/>
      <c r="BL995" s="1"/>
      <c r="BM995" s="1"/>
      <c r="BN995" s="1"/>
      <c r="BO995" s="1"/>
      <c r="BP995" s="1"/>
      <c r="BQ995" s="1"/>
      <c r="BR995" s="1"/>
      <c r="BS995" s="1"/>
      <c r="BT995" s="1"/>
    </row>
    <row r="996" spans="1:72"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1"/>
      <c r="BL996" s="1"/>
      <c r="BM996" s="1"/>
      <c r="BN996" s="1"/>
      <c r="BO996" s="1"/>
      <c r="BP996" s="1"/>
      <c r="BQ996" s="1"/>
      <c r="BR996" s="1"/>
      <c r="BS996" s="1"/>
      <c r="BT996" s="1"/>
    </row>
    <row r="997" spans="1:72"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1"/>
      <c r="BL997" s="1"/>
      <c r="BM997" s="1"/>
      <c r="BN997" s="1"/>
      <c r="BO997" s="1"/>
      <c r="BP997" s="1"/>
      <c r="BQ997" s="1"/>
      <c r="BR997" s="1"/>
      <c r="BS997" s="1"/>
      <c r="BT997" s="1"/>
    </row>
    <row r="998" spans="1:72"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1"/>
      <c r="BL998" s="1"/>
      <c r="BM998" s="1"/>
      <c r="BN998" s="1"/>
      <c r="BO998" s="1"/>
      <c r="BP998" s="1"/>
      <c r="BQ998" s="1"/>
      <c r="BR998" s="1"/>
      <c r="BS998" s="1"/>
      <c r="BT998" s="1"/>
    </row>
    <row r="999" spans="1:72"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1"/>
      <c r="BL999" s="1"/>
      <c r="BM999" s="1"/>
      <c r="BN999" s="1"/>
      <c r="BO999" s="1"/>
      <c r="BP999" s="1"/>
      <c r="BQ999" s="1"/>
      <c r="BR999" s="1"/>
      <c r="BS999" s="1"/>
      <c r="BT999" s="1"/>
    </row>
  </sheetData>
  <mergeCells count="336">
    <mergeCell ref="BT15:BT16"/>
    <mergeCell ref="BT17:BT19"/>
    <mergeCell ref="BT20:BT21"/>
    <mergeCell ref="BT24:BT25"/>
    <mergeCell ref="S24:S25"/>
    <mergeCell ref="T24:T25"/>
    <mergeCell ref="U24:U25"/>
    <mergeCell ref="V24:V25"/>
    <mergeCell ref="BS24:BS25"/>
    <mergeCell ref="BG15:BG16"/>
    <mergeCell ref="BI15:BI16"/>
    <mergeCell ref="BK15:BK16"/>
    <mergeCell ref="BL15:BL16"/>
    <mergeCell ref="W24:W25"/>
    <mergeCell ref="X24:X25"/>
    <mergeCell ref="Y24:Y25"/>
    <mergeCell ref="Z24:Z25"/>
    <mergeCell ref="AA24:AA25"/>
    <mergeCell ref="AB24:AB25"/>
    <mergeCell ref="AC24:AC25"/>
    <mergeCell ref="AE24:AE25"/>
    <mergeCell ref="AG24:AG25"/>
    <mergeCell ref="AG20:AG21"/>
    <mergeCell ref="BN17:BN19"/>
    <mergeCell ref="I24:I25"/>
    <mergeCell ref="K24:K25"/>
    <mergeCell ref="L24:L25"/>
    <mergeCell ref="M24:M25"/>
    <mergeCell ref="N24:N25"/>
    <mergeCell ref="O24:O25"/>
    <mergeCell ref="P24:P25"/>
    <mergeCell ref="Q24:Q25"/>
    <mergeCell ref="R24:R25"/>
    <mergeCell ref="BT8:BT9"/>
    <mergeCell ref="BL8:BL9"/>
    <mergeCell ref="C8:C9"/>
    <mergeCell ref="B8:B9"/>
    <mergeCell ref="D8:D9"/>
    <mergeCell ref="BL11:BL12"/>
    <mergeCell ref="BT11:BT12"/>
    <mergeCell ref="BI8:BI9"/>
    <mergeCell ref="BK8:BK9"/>
    <mergeCell ref="BM8:BM9"/>
    <mergeCell ref="BN8:BN9"/>
    <mergeCell ref="BO8:BO9"/>
    <mergeCell ref="BP8:BP9"/>
    <mergeCell ref="BQ8:BQ9"/>
    <mergeCell ref="BR8:BR9"/>
    <mergeCell ref="BS8:BS9"/>
    <mergeCell ref="X8:X9"/>
    <mergeCell ref="Y8:Y9"/>
    <mergeCell ref="Z8:Z9"/>
    <mergeCell ref="AA8:AA9"/>
    <mergeCell ref="AB8:AB9"/>
    <mergeCell ref="AC8:AC9"/>
    <mergeCell ref="AE8:AE9"/>
    <mergeCell ref="AG8:AG9"/>
    <mergeCell ref="BG8:BG9"/>
    <mergeCell ref="O8:O9"/>
    <mergeCell ref="P8:P9"/>
    <mergeCell ref="Q8:Q9"/>
    <mergeCell ref="R8:R9"/>
    <mergeCell ref="S8:S9"/>
    <mergeCell ref="T8:T9"/>
    <mergeCell ref="U8:U9"/>
    <mergeCell ref="V8:V9"/>
    <mergeCell ref="W8:W9"/>
    <mergeCell ref="E8:E9"/>
    <mergeCell ref="F8:F9"/>
    <mergeCell ref="G8:G9"/>
    <mergeCell ref="H8:H9"/>
    <mergeCell ref="I8:I9"/>
    <mergeCell ref="K8:K9"/>
    <mergeCell ref="L8:L9"/>
    <mergeCell ref="M8:M9"/>
    <mergeCell ref="N8:N9"/>
    <mergeCell ref="BN28:BN29"/>
    <mergeCell ref="BO28:BO29"/>
    <mergeCell ref="BP28:BP29"/>
    <mergeCell ref="BQ28:BQ29"/>
    <mergeCell ref="BR28:BR29"/>
    <mergeCell ref="BM20:BM21"/>
    <mergeCell ref="BN20:BN21"/>
    <mergeCell ref="BO20:BO21"/>
    <mergeCell ref="BP20:BP21"/>
    <mergeCell ref="BQ20:BQ21"/>
    <mergeCell ref="BR20:BR21"/>
    <mergeCell ref="BJ28:BJ29"/>
    <mergeCell ref="BK28:BK29"/>
    <mergeCell ref="BJ22:BJ23"/>
    <mergeCell ref="BK22:BK23"/>
    <mergeCell ref="BJ20:BJ21"/>
    <mergeCell ref="BK20:BK21"/>
    <mergeCell ref="BJ17:BJ19"/>
    <mergeCell ref="BK17:BK19"/>
    <mergeCell ref="BM28:BM29"/>
    <mergeCell ref="BJ24:BJ25"/>
    <mergeCell ref="BK24:BK25"/>
    <mergeCell ref="BL24:BL25"/>
    <mergeCell ref="BL20:BL21"/>
    <mergeCell ref="BL22:BL23"/>
    <mergeCell ref="BL28:BL29"/>
    <mergeCell ref="BM17:BM19"/>
    <mergeCell ref="BF28:BF29"/>
    <mergeCell ref="BG20:BG21"/>
    <mergeCell ref="BG17:BG19"/>
    <mergeCell ref="BH28:BH29"/>
    <mergeCell ref="BI28:BI29"/>
    <mergeCell ref="BI22:BI23"/>
    <mergeCell ref="BH20:BH21"/>
    <mergeCell ref="BI20:BI21"/>
    <mergeCell ref="BH17:BH19"/>
    <mergeCell ref="BI17:BI19"/>
    <mergeCell ref="BI24:BI25"/>
    <mergeCell ref="BF20:BF21"/>
    <mergeCell ref="A8:A10"/>
    <mergeCell ref="BM5:BR5"/>
    <mergeCell ref="BT6:BT7"/>
    <mergeCell ref="BS5:BT5"/>
    <mergeCell ref="D1:BS1"/>
    <mergeCell ref="D2:BS3"/>
    <mergeCell ref="BP6:BP7"/>
    <mergeCell ref="BQ6:BQ7"/>
    <mergeCell ref="AH6:AH7"/>
    <mergeCell ref="AJ6:AY6"/>
    <mergeCell ref="AH5:BL5"/>
    <mergeCell ref="AZ6:BA6"/>
    <mergeCell ref="BC6:BG6"/>
    <mergeCell ref="BI6:BK6"/>
    <mergeCell ref="BS6:BS7"/>
    <mergeCell ref="BL6:BL7"/>
    <mergeCell ref="D5:AG5"/>
    <mergeCell ref="A6:A7"/>
    <mergeCell ref="B6:B7"/>
    <mergeCell ref="C6:C7"/>
    <mergeCell ref="D6:D7"/>
    <mergeCell ref="E6:E7"/>
    <mergeCell ref="A1:C3"/>
    <mergeCell ref="A5:C5"/>
    <mergeCell ref="K20:K21"/>
    <mergeCell ref="L20:L21"/>
    <mergeCell ref="M20:M21"/>
    <mergeCell ref="N20:N21"/>
    <mergeCell ref="O20:O21"/>
    <mergeCell ref="P20:P21"/>
    <mergeCell ref="Q20:Q21"/>
    <mergeCell ref="AF20:AF21"/>
    <mergeCell ref="R22:R23"/>
    <mergeCell ref="S22:S23"/>
    <mergeCell ref="T22:T23"/>
    <mergeCell ref="U22:U23"/>
    <mergeCell ref="V22:V23"/>
    <mergeCell ref="AE20:AE21"/>
    <mergeCell ref="U20:U21"/>
    <mergeCell ref="V20:V21"/>
    <mergeCell ref="W20:W21"/>
    <mergeCell ref="U28:U29"/>
    <mergeCell ref="V28:V29"/>
    <mergeCell ref="R28:R29"/>
    <mergeCell ref="S28:S29"/>
    <mergeCell ref="T28:T29"/>
    <mergeCell ref="BP17:BP19"/>
    <mergeCell ref="BQ17:BQ19"/>
    <mergeCell ref="BR17:BR19"/>
    <mergeCell ref="AD15:AD16"/>
    <mergeCell ref="AE15:AE16"/>
    <mergeCell ref="AF15:AF16"/>
    <mergeCell ref="AG15:AG16"/>
    <mergeCell ref="BM15:BM16"/>
    <mergeCell ref="BN15:BN16"/>
    <mergeCell ref="BO15:BO16"/>
    <mergeCell ref="BP15:BP16"/>
    <mergeCell ref="BQ15:BQ16"/>
    <mergeCell ref="BR15:BR16"/>
    <mergeCell ref="AD17:AD19"/>
    <mergeCell ref="AE17:AE19"/>
    <mergeCell ref="AF17:AF19"/>
    <mergeCell ref="AG17:AG19"/>
    <mergeCell ref="BF17:BF19"/>
    <mergeCell ref="BL17:BL19"/>
    <mergeCell ref="BO17:BO19"/>
    <mergeCell ref="F6:F7"/>
    <mergeCell ref="G6:H7"/>
    <mergeCell ref="I6:I7"/>
    <mergeCell ref="J6:J7"/>
    <mergeCell ref="AG6:AG7"/>
    <mergeCell ref="K6:AC6"/>
    <mergeCell ref="AE6:AE7"/>
    <mergeCell ref="AI6:AI7"/>
    <mergeCell ref="BM6:BM7"/>
    <mergeCell ref="BN6:BN7"/>
    <mergeCell ref="BO6:BO7"/>
    <mergeCell ref="W15:W16"/>
    <mergeCell ref="X15:X16"/>
    <mergeCell ref="Y15:Y16"/>
    <mergeCell ref="Z15:Z16"/>
    <mergeCell ref="AA15:AA16"/>
    <mergeCell ref="AB15:AB16"/>
    <mergeCell ref="AC15:AC16"/>
    <mergeCell ref="W17:W19"/>
    <mergeCell ref="X17:X19"/>
    <mergeCell ref="Y17:Y19"/>
    <mergeCell ref="Z17:Z19"/>
    <mergeCell ref="AA17:AA19"/>
    <mergeCell ref="BR6:BR7"/>
    <mergeCell ref="Y22:Y23"/>
    <mergeCell ref="W28:W29"/>
    <mergeCell ref="X28:X29"/>
    <mergeCell ref="Y28:Y29"/>
    <mergeCell ref="W22:W23"/>
    <mergeCell ref="X22:X23"/>
    <mergeCell ref="AF28:AF29"/>
    <mergeCell ref="Z28:Z29"/>
    <mergeCell ref="AA28:AA29"/>
    <mergeCell ref="AB28:AB29"/>
    <mergeCell ref="AC28:AC29"/>
    <mergeCell ref="AD28:AD29"/>
    <mergeCell ref="AE28:AE29"/>
    <mergeCell ref="AF22:AF23"/>
    <mergeCell ref="AG22:AG23"/>
    <mergeCell ref="Z22:Z23"/>
    <mergeCell ref="AA22:AA23"/>
    <mergeCell ref="AB22:AB23"/>
    <mergeCell ref="AC22:AC23"/>
    <mergeCell ref="AD22:AD23"/>
    <mergeCell ref="AE22:AE23"/>
    <mergeCell ref="AC20:AC21"/>
    <mergeCell ref="AD20:AD21"/>
    <mergeCell ref="G28:G29"/>
    <mergeCell ref="H28:H29"/>
    <mergeCell ref="I28:I29"/>
    <mergeCell ref="J28:J29"/>
    <mergeCell ref="K28:K29"/>
    <mergeCell ref="L28:L29"/>
    <mergeCell ref="M28:M29"/>
    <mergeCell ref="P22:P23"/>
    <mergeCell ref="Q22:Q23"/>
    <mergeCell ref="G22:G23"/>
    <mergeCell ref="H22:H23"/>
    <mergeCell ref="I22:I23"/>
    <mergeCell ref="J22:J23"/>
    <mergeCell ref="K22:K23"/>
    <mergeCell ref="L22:L23"/>
    <mergeCell ref="M22:M23"/>
    <mergeCell ref="N22:N23"/>
    <mergeCell ref="O22:O23"/>
    <mergeCell ref="N28:N29"/>
    <mergeCell ref="O28:O29"/>
    <mergeCell ref="P28:P29"/>
    <mergeCell ref="Q28:Q29"/>
    <mergeCell ref="G24:G25"/>
    <mergeCell ref="H24:H25"/>
    <mergeCell ref="B22:B23"/>
    <mergeCell ref="C22:C23"/>
    <mergeCell ref="D22:D23"/>
    <mergeCell ref="E22:E23"/>
    <mergeCell ref="F22:F23"/>
    <mergeCell ref="A22:A26"/>
    <mergeCell ref="A28:A29"/>
    <mergeCell ref="B28:B29"/>
    <mergeCell ref="C28:C29"/>
    <mergeCell ref="D28:D29"/>
    <mergeCell ref="E28:E29"/>
    <mergeCell ref="F28:F29"/>
    <mergeCell ref="B24:B25"/>
    <mergeCell ref="C24:C25"/>
    <mergeCell ref="D24:D25"/>
    <mergeCell ref="E24:E25"/>
    <mergeCell ref="F24:F25"/>
    <mergeCell ref="AB17:AB19"/>
    <mergeCell ref="AC17:AC19"/>
    <mergeCell ref="X20:X21"/>
    <mergeCell ref="P15:P16"/>
    <mergeCell ref="Q15:Q16"/>
    <mergeCell ref="R15:R16"/>
    <mergeCell ref="S15:S16"/>
    <mergeCell ref="T15:T16"/>
    <mergeCell ref="U15:U16"/>
    <mergeCell ref="V15:V16"/>
    <mergeCell ref="AA20:AA21"/>
    <mergeCell ref="AB20:AB21"/>
    <mergeCell ref="U17:U19"/>
    <mergeCell ref="V17:V19"/>
    <mergeCell ref="P17:P19"/>
    <mergeCell ref="Q17:Q19"/>
    <mergeCell ref="R17:R19"/>
    <mergeCell ref="S17:S19"/>
    <mergeCell ref="T17:T19"/>
    <mergeCell ref="Y20:Y21"/>
    <mergeCell ref="Z20:Z21"/>
    <mergeCell ref="R20:R21"/>
    <mergeCell ref="S20:S21"/>
    <mergeCell ref="T20:T21"/>
    <mergeCell ref="N15:N16"/>
    <mergeCell ref="O15:O16"/>
    <mergeCell ref="D17:D19"/>
    <mergeCell ref="E17:E19"/>
    <mergeCell ref="I17:I19"/>
    <mergeCell ref="J17:J19"/>
    <mergeCell ref="K17:K19"/>
    <mergeCell ref="L17:L19"/>
    <mergeCell ref="M17:M19"/>
    <mergeCell ref="F17:F19"/>
    <mergeCell ref="G17:G19"/>
    <mergeCell ref="D15:D16"/>
    <mergeCell ref="E15:E16"/>
    <mergeCell ref="F15:F16"/>
    <mergeCell ref="G15:G16"/>
    <mergeCell ref="H15:H16"/>
    <mergeCell ref="H17:H19"/>
    <mergeCell ref="N17:N19"/>
    <mergeCell ref="O17:O19"/>
    <mergeCell ref="AG28:AG29"/>
    <mergeCell ref="BG28:BG29"/>
    <mergeCell ref="BT28:BT29"/>
    <mergeCell ref="A11:A12"/>
    <mergeCell ref="B11:B12"/>
    <mergeCell ref="C11:C12"/>
    <mergeCell ref="A13:A14"/>
    <mergeCell ref="B13:B14"/>
    <mergeCell ref="C13:C14"/>
    <mergeCell ref="A15:A21"/>
    <mergeCell ref="I15:I16"/>
    <mergeCell ref="J15:J16"/>
    <mergeCell ref="E20:E21"/>
    <mergeCell ref="F20:F21"/>
    <mergeCell ref="D20:D21"/>
    <mergeCell ref="B15:B21"/>
    <mergeCell ref="C15:C21"/>
    <mergeCell ref="G20:G21"/>
    <mergeCell ref="H20:H21"/>
    <mergeCell ref="I20:I21"/>
    <mergeCell ref="J20:J21"/>
    <mergeCell ref="K15:K16"/>
    <mergeCell ref="L15:L16"/>
    <mergeCell ref="M15:M16"/>
  </mergeCells>
  <conditionalFormatting sqref="K8:T8 J10:AD10 AD8:AD9">
    <cfRule type="containsText" dxfId="702" priority="768" operator="containsText" text="Muy Baja">
      <formula>NOT(ISERROR(SEARCH(("Muy Baja"),(J8))))</formula>
    </cfRule>
  </conditionalFormatting>
  <conditionalFormatting sqref="K8:T8 J10:AD10 AD8:AD9">
    <cfRule type="containsText" dxfId="701" priority="769" operator="containsText" text="Baja">
      <formula>NOT(ISERROR(SEARCH(("Baja"),(J8))))</formula>
    </cfRule>
  </conditionalFormatting>
  <conditionalFormatting sqref="K8:T8 J10:AD10 AD8:AD9">
    <cfRule type="containsText" dxfId="700" priority="770" operator="containsText" text="A l t a">
      <formula>NOT(ISERROR(SEARCH(("A l t a"),(J8))))</formula>
    </cfRule>
  </conditionalFormatting>
  <conditionalFormatting sqref="K8:T8 J10:AD10 AD8:AD9">
    <cfRule type="containsText" dxfId="699" priority="771" operator="containsText" text="Muy Alta">
      <formula>NOT(ISERROR(SEARCH(("Muy Alta"),(J8))))</formula>
    </cfRule>
  </conditionalFormatting>
  <conditionalFormatting sqref="K8:T8 J10:AD10 AD8:AD9">
    <cfRule type="cellIs" dxfId="698" priority="772" operator="equal">
      <formula>"Media"</formula>
    </cfRule>
  </conditionalFormatting>
  <conditionalFormatting sqref="AG8">
    <cfRule type="containsText" dxfId="697" priority="773" operator="containsText" text="Extremo">
      <formula>NOT(ISERROR(SEARCH(("Extremo"),(AG8))))</formula>
    </cfRule>
  </conditionalFormatting>
  <conditionalFormatting sqref="AG8">
    <cfRule type="containsText" dxfId="696" priority="774" operator="containsText" text="Alto">
      <formula>NOT(ISERROR(SEARCH(("Alto"),(AG8))))</formula>
    </cfRule>
  </conditionalFormatting>
  <conditionalFormatting sqref="AE8 AG8 AE10">
    <cfRule type="containsText" dxfId="695" priority="775" operator="containsText" text="Moderado">
      <formula>NOT(ISERROR(SEARCH(("Moderado"),(AE8))))</formula>
    </cfRule>
  </conditionalFormatting>
  <conditionalFormatting sqref="AG8">
    <cfRule type="containsText" dxfId="694" priority="776" operator="containsText" text="Bajo">
      <formula>NOT(ISERROR(SEARCH(("Bajo"),(AG8))))</formula>
    </cfRule>
  </conditionalFormatting>
  <conditionalFormatting sqref="AE8 AE10">
    <cfRule type="containsText" dxfId="693" priority="782" operator="containsText" text="Catastrófico">
      <formula>NOT(ISERROR(SEARCH(("Catastrófico"),(AE8))))</formula>
    </cfRule>
  </conditionalFormatting>
  <conditionalFormatting sqref="AE8 AE10">
    <cfRule type="containsText" dxfId="692" priority="783" operator="containsText" text="Mayor">
      <formula>NOT(ISERROR(SEARCH(("Mayor"),(AE8))))</formula>
    </cfRule>
  </conditionalFormatting>
  <conditionalFormatting sqref="AE8 AE10">
    <cfRule type="containsText" dxfId="691" priority="785" operator="containsText" text="Menor">
      <formula>NOT(ISERROR(SEARCH(("Menor"),(AE8))))</formula>
    </cfRule>
  </conditionalFormatting>
  <conditionalFormatting sqref="AE8 AE10">
    <cfRule type="containsText" dxfId="690" priority="786" operator="containsText" text="Leve">
      <formula>NOT(ISERROR(SEARCH(("Leve"),(AE8))))</formula>
    </cfRule>
  </conditionalFormatting>
  <conditionalFormatting sqref="AE11">
    <cfRule type="containsText" dxfId="689" priority="811" operator="containsText" text="Catastrófico">
      <formula>NOT(ISERROR(SEARCH(("Catastrófico"),(AE11))))</formula>
    </cfRule>
  </conditionalFormatting>
  <conditionalFormatting sqref="AE11">
    <cfRule type="containsText" dxfId="688" priority="812" operator="containsText" text="Mayor">
      <formula>NOT(ISERROR(SEARCH(("Mayor"),(AE11))))</formula>
    </cfRule>
  </conditionalFormatting>
  <conditionalFormatting sqref="AE11">
    <cfRule type="containsText" dxfId="687" priority="813" operator="containsText" text="Moderado">
      <formula>NOT(ISERROR(SEARCH(("Moderado"),(AE11))))</formula>
    </cfRule>
  </conditionalFormatting>
  <conditionalFormatting sqref="AE11">
    <cfRule type="containsText" dxfId="686" priority="814" operator="containsText" text="Menor">
      <formula>NOT(ISERROR(SEARCH(("Menor"),(AE11))))</formula>
    </cfRule>
  </conditionalFormatting>
  <conditionalFormatting sqref="AE11">
    <cfRule type="containsText" dxfId="685" priority="815" operator="containsText" text="Leve">
      <formula>NOT(ISERROR(SEARCH(("Leve"),(AE11))))</formula>
    </cfRule>
  </conditionalFormatting>
  <conditionalFormatting sqref="AD11">
    <cfRule type="containsText" dxfId="684" priority="820" operator="containsText" text="Muy Baja">
      <formula>NOT(ISERROR(SEARCH(("Muy Baja"),(AD11))))</formula>
    </cfRule>
  </conditionalFormatting>
  <conditionalFormatting sqref="AD11">
    <cfRule type="containsText" dxfId="683" priority="821" operator="containsText" text="Baja">
      <formula>NOT(ISERROR(SEARCH(("Baja"),(AD11))))</formula>
    </cfRule>
  </conditionalFormatting>
  <conditionalFormatting sqref="AD11">
    <cfRule type="containsText" dxfId="682" priority="822" operator="containsText" text="A l t a">
      <formula>NOT(ISERROR(SEARCH(("A l t a"),(AD11))))</formula>
    </cfRule>
  </conditionalFormatting>
  <conditionalFormatting sqref="AD11">
    <cfRule type="containsText" dxfId="681" priority="823" operator="containsText" text="Muy Alta">
      <formula>NOT(ISERROR(SEARCH(("Muy Alta"),(AD11))))</formula>
    </cfRule>
  </conditionalFormatting>
  <conditionalFormatting sqref="AD11">
    <cfRule type="cellIs" dxfId="680" priority="824" operator="equal">
      <formula>"Media"</formula>
    </cfRule>
  </conditionalFormatting>
  <conditionalFormatting sqref="J11">
    <cfRule type="containsText" dxfId="679" priority="826" operator="containsText" text="Muy Baja">
      <formula>NOT(ISERROR(SEARCH(("Muy Baja"),(J11))))</formula>
    </cfRule>
  </conditionalFormatting>
  <conditionalFormatting sqref="J11">
    <cfRule type="containsText" dxfId="678" priority="827" operator="containsText" text="Baja">
      <formula>NOT(ISERROR(SEARCH(("Baja"),(J11))))</formula>
    </cfRule>
  </conditionalFormatting>
  <conditionalFormatting sqref="J11">
    <cfRule type="containsText" dxfId="677" priority="828" operator="containsText" text="A l t a">
      <formula>NOT(ISERROR(SEARCH(("A l t a"),(J11))))</formula>
    </cfRule>
  </conditionalFormatting>
  <conditionalFormatting sqref="J11">
    <cfRule type="containsText" dxfId="676" priority="829" operator="containsText" text="Muy Alta">
      <formula>NOT(ISERROR(SEARCH(("Muy Alta"),(J11))))</formula>
    </cfRule>
  </conditionalFormatting>
  <conditionalFormatting sqref="J11">
    <cfRule type="cellIs" dxfId="675" priority="830" operator="equal">
      <formula>"Media"</formula>
    </cfRule>
  </conditionalFormatting>
  <conditionalFormatting sqref="AE12">
    <cfRule type="containsText" dxfId="674" priority="850" operator="containsText" text="Catastrófico">
      <formula>NOT(ISERROR(SEARCH(("Catastrófico"),(AE12))))</formula>
    </cfRule>
  </conditionalFormatting>
  <conditionalFormatting sqref="AE12">
    <cfRule type="containsText" dxfId="673" priority="851" operator="containsText" text="Mayor">
      <formula>NOT(ISERROR(SEARCH(("Mayor"),(AE12))))</formula>
    </cfRule>
  </conditionalFormatting>
  <conditionalFormatting sqref="AE12">
    <cfRule type="containsText" dxfId="672" priority="852" operator="containsText" text="Moderado">
      <formula>NOT(ISERROR(SEARCH(("Moderado"),(AE12))))</formula>
    </cfRule>
  </conditionalFormatting>
  <conditionalFormatting sqref="AE12">
    <cfRule type="containsText" dxfId="671" priority="853" operator="containsText" text="Menor">
      <formula>NOT(ISERROR(SEARCH(("Menor"),(AE12))))</formula>
    </cfRule>
  </conditionalFormatting>
  <conditionalFormatting sqref="AE12">
    <cfRule type="containsText" dxfId="670" priority="854" operator="containsText" text="Leve">
      <formula>NOT(ISERROR(SEARCH(("Leve"),(AE12))))</formula>
    </cfRule>
  </conditionalFormatting>
  <conditionalFormatting sqref="AD12">
    <cfRule type="containsText" dxfId="669" priority="859" operator="containsText" text="Muy Baja">
      <formula>NOT(ISERROR(SEARCH(("Muy Baja"),(AD12))))</formula>
    </cfRule>
  </conditionalFormatting>
  <conditionalFormatting sqref="AD12">
    <cfRule type="containsText" dxfId="668" priority="860" operator="containsText" text="Baja">
      <formula>NOT(ISERROR(SEARCH(("Baja"),(AD12))))</formula>
    </cfRule>
  </conditionalFormatting>
  <conditionalFormatting sqref="AD12">
    <cfRule type="containsText" dxfId="667" priority="861" operator="containsText" text="A l t a">
      <formula>NOT(ISERROR(SEARCH(("A l t a"),(AD12))))</formula>
    </cfRule>
  </conditionalFormatting>
  <conditionalFormatting sqref="AD12">
    <cfRule type="containsText" dxfId="666" priority="862" operator="containsText" text="Muy Alta">
      <formula>NOT(ISERROR(SEARCH(("Muy Alta"),(AD12))))</formula>
    </cfRule>
  </conditionalFormatting>
  <conditionalFormatting sqref="AD12">
    <cfRule type="cellIs" dxfId="665" priority="863" operator="equal">
      <formula>"Media"</formula>
    </cfRule>
  </conditionalFormatting>
  <conditionalFormatting sqref="J12">
    <cfRule type="containsText" dxfId="664" priority="864" operator="containsText" text="Muy Baja">
      <formula>NOT(ISERROR(SEARCH(("Muy Baja"),(J12))))</formula>
    </cfRule>
  </conditionalFormatting>
  <conditionalFormatting sqref="J12">
    <cfRule type="containsText" dxfId="663" priority="865" operator="containsText" text="Baja">
      <formula>NOT(ISERROR(SEARCH(("Baja"),(J12))))</formula>
    </cfRule>
  </conditionalFormatting>
  <conditionalFormatting sqref="J12">
    <cfRule type="containsText" dxfId="662" priority="866" operator="containsText" text="A l t a">
      <formula>NOT(ISERROR(SEARCH(("A l t a"),(J12))))</formula>
    </cfRule>
  </conditionalFormatting>
  <conditionalFormatting sqref="J12">
    <cfRule type="containsText" dxfId="661" priority="867" operator="containsText" text="Muy Alta">
      <formula>NOT(ISERROR(SEARCH(("Muy Alta"),(J12))))</formula>
    </cfRule>
  </conditionalFormatting>
  <conditionalFormatting sqref="J12">
    <cfRule type="cellIs" dxfId="660" priority="868" operator="equal">
      <formula>"Media"</formula>
    </cfRule>
  </conditionalFormatting>
  <conditionalFormatting sqref="K11:K12">
    <cfRule type="containsText" dxfId="659" priority="883" operator="containsText" text="Muy Baja">
      <formula>NOT(ISERROR(SEARCH(("Muy Baja"),(K11))))</formula>
    </cfRule>
  </conditionalFormatting>
  <conditionalFormatting sqref="K11:K12">
    <cfRule type="containsText" dxfId="658" priority="884" operator="containsText" text="Baja">
      <formula>NOT(ISERROR(SEARCH(("Baja"),(K11))))</formula>
    </cfRule>
  </conditionalFormatting>
  <conditionalFormatting sqref="K11:K12">
    <cfRule type="containsText" dxfId="657" priority="885" operator="containsText" text="A l t a">
      <formula>NOT(ISERROR(SEARCH(("A l t a"),(K11))))</formula>
    </cfRule>
  </conditionalFormatting>
  <conditionalFormatting sqref="K11:K12">
    <cfRule type="containsText" dxfId="656" priority="886" operator="containsText" text="Muy Alta">
      <formula>NOT(ISERROR(SEARCH(("Muy Alta"),(K11))))</formula>
    </cfRule>
  </conditionalFormatting>
  <conditionalFormatting sqref="K11:K12">
    <cfRule type="cellIs" dxfId="655" priority="887" operator="equal">
      <formula>"Media"</formula>
    </cfRule>
  </conditionalFormatting>
  <conditionalFormatting sqref="L11:AC12">
    <cfRule type="containsText" dxfId="654" priority="888" operator="containsText" text="Muy Baja">
      <formula>NOT(ISERROR(SEARCH(("Muy Baja"),(L11))))</formula>
    </cfRule>
  </conditionalFormatting>
  <conditionalFormatting sqref="L11:AC12">
    <cfRule type="containsText" dxfId="653" priority="889" operator="containsText" text="Baja">
      <formula>NOT(ISERROR(SEARCH(("Baja"),(L11))))</formula>
    </cfRule>
  </conditionalFormatting>
  <conditionalFormatting sqref="L11:AC12">
    <cfRule type="containsText" dxfId="652" priority="890" operator="containsText" text="A l t a">
      <formula>NOT(ISERROR(SEARCH(("A l t a"),(L11))))</formula>
    </cfRule>
  </conditionalFormatting>
  <conditionalFormatting sqref="L11:AC12">
    <cfRule type="containsText" dxfId="651" priority="891" operator="containsText" text="Muy Alta">
      <formula>NOT(ISERROR(SEARCH(("Muy Alta"),(L11))))</formula>
    </cfRule>
  </conditionalFormatting>
  <conditionalFormatting sqref="L11:AC12">
    <cfRule type="cellIs" dxfId="650" priority="892" operator="equal">
      <formula>"Media"</formula>
    </cfRule>
  </conditionalFormatting>
  <conditionalFormatting sqref="I8">
    <cfRule type="containsText" dxfId="649" priority="981" operator="containsText" text="Rara vez">
      <formula>NOT(ISERROR(SEARCH("Rara vez",I8)))</formula>
    </cfRule>
  </conditionalFormatting>
  <conditionalFormatting sqref="I8">
    <cfRule type="containsText" dxfId="648" priority="982" operator="containsText" text="Improbable">
      <formula>NOT(ISERROR(SEARCH("Improbable",I8)))</formula>
    </cfRule>
  </conditionalFormatting>
  <conditionalFormatting sqref="I8">
    <cfRule type="containsText" dxfId="647" priority="983" operator="containsText" text="Probable">
      <formula>NOT(ISERROR(SEARCH("Probable",I8)))</formula>
    </cfRule>
  </conditionalFormatting>
  <conditionalFormatting sqref="I8">
    <cfRule type="containsText" dxfId="646" priority="984" operator="containsText" text="Casi seguro">
      <formula>NOT(ISERROR(SEARCH("Casi seguro",I8)))</formula>
    </cfRule>
  </conditionalFormatting>
  <conditionalFormatting sqref="I8">
    <cfRule type="cellIs" dxfId="645" priority="985" operator="equal">
      <formula>"Posible"</formula>
    </cfRule>
  </conditionalFormatting>
  <conditionalFormatting sqref="J8:J9">
    <cfRule type="containsText" dxfId="644" priority="986" operator="containsText" text="Muy Baja">
      <formula>NOT(ISERROR(SEARCH(("Muy Baja"),(J8))))</formula>
    </cfRule>
  </conditionalFormatting>
  <conditionalFormatting sqref="J8:J9">
    <cfRule type="containsText" dxfId="643" priority="987" operator="containsText" text="Baja">
      <formula>NOT(ISERROR(SEARCH(("Baja"),(J8))))</formula>
    </cfRule>
  </conditionalFormatting>
  <conditionalFormatting sqref="J8:J9">
    <cfRule type="containsText" dxfId="642" priority="988" operator="containsText" text="A l t a">
      <formula>NOT(ISERROR(SEARCH(("A l t a"),(J8))))</formula>
    </cfRule>
  </conditionalFormatting>
  <conditionalFormatting sqref="J8:J9">
    <cfRule type="containsText" dxfId="641" priority="989" operator="containsText" text="Muy Alta">
      <formula>NOT(ISERROR(SEARCH(("Muy Alta"),(J8))))</formula>
    </cfRule>
  </conditionalFormatting>
  <conditionalFormatting sqref="J8:J9">
    <cfRule type="cellIs" dxfId="640" priority="990" operator="equal">
      <formula>"Media"</formula>
    </cfRule>
  </conditionalFormatting>
  <conditionalFormatting sqref="AH27">
    <cfRule type="containsText" dxfId="639" priority="1164" operator="containsText" text="Extremo">
      <formula>NOT(ISERROR(SEARCH(("Extremo"),(AH27))))</formula>
    </cfRule>
  </conditionalFormatting>
  <conditionalFormatting sqref="AH27">
    <cfRule type="containsText" dxfId="638" priority="1165" operator="containsText" text="Alto">
      <formula>NOT(ISERROR(SEARCH(("Alto"),(AH27))))</formula>
    </cfRule>
  </conditionalFormatting>
  <conditionalFormatting sqref="AH27">
    <cfRule type="containsText" dxfId="637" priority="1166" operator="containsText" text="Moderado">
      <formula>NOT(ISERROR(SEARCH(("Moderado"),(AH27))))</formula>
    </cfRule>
  </conditionalFormatting>
  <conditionalFormatting sqref="AH27">
    <cfRule type="containsText" dxfId="636" priority="1167" operator="containsText" text="Bajo">
      <formula>NOT(ISERROR(SEARCH(("Bajo"),(AH27))))</formula>
    </cfRule>
  </conditionalFormatting>
  <conditionalFormatting sqref="AD27">
    <cfRule type="containsText" dxfId="635" priority="1288" operator="containsText" text="Muy Baja">
      <formula>NOT(ISERROR(SEARCH(("Muy Baja"),(AD27))))</formula>
    </cfRule>
  </conditionalFormatting>
  <conditionalFormatting sqref="AD27">
    <cfRule type="containsText" dxfId="634" priority="1289" operator="containsText" text="Baja">
      <formula>NOT(ISERROR(SEARCH(("Baja"),(AD27))))</formula>
    </cfRule>
  </conditionalFormatting>
  <conditionalFormatting sqref="AD27">
    <cfRule type="containsText" dxfId="633" priority="1290" operator="containsText" text="A l t a">
      <formula>NOT(ISERROR(SEARCH(("A l t a"),(AD27))))</formula>
    </cfRule>
  </conditionalFormatting>
  <conditionalFormatting sqref="AD27">
    <cfRule type="containsText" dxfId="632" priority="1291" operator="containsText" text="Muy Alta">
      <formula>NOT(ISERROR(SEARCH(("Muy Alta"),(AD27))))</formula>
    </cfRule>
  </conditionalFormatting>
  <conditionalFormatting sqref="AD27">
    <cfRule type="cellIs" dxfId="631" priority="1292" operator="equal">
      <formula>"Media"</formula>
    </cfRule>
  </conditionalFormatting>
  <conditionalFormatting sqref="J27">
    <cfRule type="containsText" dxfId="630" priority="1293" operator="containsText" text="Muy Baja">
      <formula>NOT(ISERROR(SEARCH(("Muy Baja"),(J27))))</formula>
    </cfRule>
  </conditionalFormatting>
  <conditionalFormatting sqref="J27">
    <cfRule type="containsText" dxfId="629" priority="1294" operator="containsText" text="Baja">
      <formula>NOT(ISERROR(SEARCH(("Baja"),(J27))))</formula>
    </cfRule>
  </conditionalFormatting>
  <conditionalFormatting sqref="J27">
    <cfRule type="containsText" dxfId="628" priority="1295" operator="containsText" text="A l t a">
      <formula>NOT(ISERROR(SEARCH(("A l t a"),(J27))))</formula>
    </cfRule>
  </conditionalFormatting>
  <conditionalFormatting sqref="J27">
    <cfRule type="containsText" dxfId="627" priority="1296" operator="containsText" text="Muy Alta">
      <formula>NOT(ISERROR(SEARCH(("Muy Alta"),(J27))))</formula>
    </cfRule>
  </conditionalFormatting>
  <conditionalFormatting sqref="J27">
    <cfRule type="cellIs" dxfId="626" priority="1297" operator="equal">
      <formula>"Media"</formula>
    </cfRule>
  </conditionalFormatting>
  <conditionalFormatting sqref="AI27">
    <cfRule type="containsText" dxfId="625" priority="1312" operator="containsText" text="Extremo">
      <formula>NOT(ISERROR(SEARCH(("Extremo"),(AI27))))</formula>
    </cfRule>
  </conditionalFormatting>
  <conditionalFormatting sqref="AI27">
    <cfRule type="containsText" dxfId="624" priority="1313" operator="containsText" text="Alto">
      <formula>NOT(ISERROR(SEARCH(("Alto"),(AI27))))</formula>
    </cfRule>
  </conditionalFormatting>
  <conditionalFormatting sqref="AI27">
    <cfRule type="containsText" dxfId="623" priority="1314" operator="containsText" text="Moderado">
      <formula>NOT(ISERROR(SEARCH(("Moderado"),(AI27))))</formula>
    </cfRule>
  </conditionalFormatting>
  <conditionalFormatting sqref="AI27">
    <cfRule type="containsText" dxfId="622" priority="1315" operator="containsText" text="Bajo">
      <formula>NOT(ISERROR(SEARCH(("Bajo"),(AI27))))</formula>
    </cfRule>
  </conditionalFormatting>
  <conditionalFormatting sqref="AI27">
    <cfRule type="containsText" dxfId="621" priority="1316" operator="containsText" text="Extremo">
      <formula>NOT(ISERROR(SEARCH(("Extremo"),(AI27))))</formula>
    </cfRule>
  </conditionalFormatting>
  <conditionalFormatting sqref="AI27">
    <cfRule type="containsText" dxfId="620" priority="1317" operator="containsText" text="Alto">
      <formula>NOT(ISERROR(SEARCH(("Alto"),(AI27))))</formula>
    </cfRule>
  </conditionalFormatting>
  <conditionalFormatting sqref="AI27">
    <cfRule type="containsText" dxfId="619" priority="1318" operator="containsText" text="Moderado">
      <formula>NOT(ISERROR(SEARCH(("Moderado"),(AI27))))</formula>
    </cfRule>
  </conditionalFormatting>
  <conditionalFormatting sqref="AI27">
    <cfRule type="containsText" dxfId="618" priority="1319" operator="containsText" text="Bajo">
      <formula>NOT(ISERROR(SEARCH(("Bajo"),(AI27))))</formula>
    </cfRule>
  </conditionalFormatting>
  <conditionalFormatting sqref="AI27">
    <cfRule type="containsText" dxfId="617" priority="1320" operator="containsText" text="Extremo">
      <formula>NOT(ISERROR(SEARCH(("Extremo"),(AI27))))</formula>
    </cfRule>
  </conditionalFormatting>
  <conditionalFormatting sqref="AI27">
    <cfRule type="containsText" dxfId="616" priority="1321" operator="containsText" text="Alto">
      <formula>NOT(ISERROR(SEARCH(("Alto"),(AI27))))</formula>
    </cfRule>
  </conditionalFormatting>
  <conditionalFormatting sqref="AI27">
    <cfRule type="containsText" dxfId="615" priority="1322" operator="containsText" text="Moderado">
      <formula>NOT(ISERROR(SEARCH(("Moderado"),(AI27))))</formula>
    </cfRule>
  </conditionalFormatting>
  <conditionalFormatting sqref="AI27">
    <cfRule type="containsText" dxfId="614" priority="1323" operator="containsText" text="Bajo">
      <formula>NOT(ISERROR(SEARCH(("Bajo"),(AI27))))</formula>
    </cfRule>
  </conditionalFormatting>
  <conditionalFormatting sqref="J28">
    <cfRule type="containsText" dxfId="613" priority="1356" operator="containsText" text="Muy Baja">
      <formula>NOT(ISERROR(SEARCH(("Muy Baja"),(J28))))</formula>
    </cfRule>
  </conditionalFormatting>
  <conditionalFormatting sqref="J28">
    <cfRule type="containsText" dxfId="612" priority="1357" operator="containsText" text="Baja">
      <formula>NOT(ISERROR(SEARCH(("Baja"),(J28))))</formula>
    </cfRule>
  </conditionalFormatting>
  <conditionalFormatting sqref="J28">
    <cfRule type="containsText" dxfId="611" priority="1358" operator="containsText" text="A l t a">
      <formula>NOT(ISERROR(SEARCH(("A l t a"),(J28))))</formula>
    </cfRule>
  </conditionalFormatting>
  <conditionalFormatting sqref="J28">
    <cfRule type="containsText" dxfId="610" priority="1359" operator="containsText" text="Muy Alta">
      <formula>NOT(ISERROR(SEARCH(("Muy Alta"),(J28))))</formula>
    </cfRule>
  </conditionalFormatting>
  <conditionalFormatting sqref="J28">
    <cfRule type="cellIs" dxfId="609" priority="1360" operator="equal">
      <formula>"Media"</formula>
    </cfRule>
  </conditionalFormatting>
  <conditionalFormatting sqref="AE27">
    <cfRule type="containsText" dxfId="608" priority="1435" operator="containsText" text="Catastrófico">
      <formula>NOT(ISERROR(SEARCH(("Catastrófico"),(AE27))))</formula>
    </cfRule>
  </conditionalFormatting>
  <conditionalFormatting sqref="AE27">
    <cfRule type="containsText" dxfId="607" priority="1436" operator="containsText" text="Mayor">
      <formula>NOT(ISERROR(SEARCH(("Mayor"),(AE27))))</formula>
    </cfRule>
  </conditionalFormatting>
  <conditionalFormatting sqref="AE27">
    <cfRule type="containsText" dxfId="606" priority="1437" operator="containsText" text="Moderado">
      <formula>NOT(ISERROR(SEARCH(("Moderado"),(AE27))))</formula>
    </cfRule>
  </conditionalFormatting>
  <conditionalFormatting sqref="AE27">
    <cfRule type="containsText" dxfId="605" priority="1438" operator="containsText" text="Menor">
      <formula>NOT(ISERROR(SEARCH(("Menor"),(AE27))))</formula>
    </cfRule>
  </conditionalFormatting>
  <conditionalFormatting sqref="AE27">
    <cfRule type="containsText" dxfId="604" priority="1439" operator="containsText" text="Leve">
      <formula>NOT(ISERROR(SEARCH(("Leve"),(AE27))))</formula>
    </cfRule>
  </conditionalFormatting>
  <conditionalFormatting sqref="AE28">
    <cfRule type="containsText" dxfId="603" priority="1440" operator="containsText" text="Catastrófico">
      <formula>NOT(ISERROR(SEARCH(("Catastrófico"),(AE28))))</formula>
    </cfRule>
  </conditionalFormatting>
  <conditionalFormatting sqref="AE28">
    <cfRule type="containsText" dxfId="602" priority="1441" operator="containsText" text="Mayor">
      <formula>NOT(ISERROR(SEARCH(("Mayor"),(AE28))))</formula>
    </cfRule>
  </conditionalFormatting>
  <conditionalFormatting sqref="AE28">
    <cfRule type="containsText" dxfId="601" priority="1442" operator="containsText" text="Moderado">
      <formula>NOT(ISERROR(SEARCH(("Moderado"),(AE28))))</formula>
    </cfRule>
  </conditionalFormatting>
  <conditionalFormatting sqref="AE28">
    <cfRule type="containsText" dxfId="600" priority="1443" operator="containsText" text="Menor">
      <formula>NOT(ISERROR(SEARCH(("Menor"),(AE28))))</formula>
    </cfRule>
  </conditionalFormatting>
  <conditionalFormatting sqref="AE28">
    <cfRule type="containsText" dxfId="599" priority="1444" operator="containsText" text="Leve">
      <formula>NOT(ISERROR(SEARCH(("Leve"),(AE28))))</formula>
    </cfRule>
  </conditionalFormatting>
  <conditionalFormatting sqref="AD28">
    <cfRule type="containsText" dxfId="598" priority="1445" operator="containsText" text="Muy Baja">
      <formula>NOT(ISERROR(SEARCH(("Muy Baja"),(AD28))))</formula>
    </cfRule>
  </conditionalFormatting>
  <conditionalFormatting sqref="AD28">
    <cfRule type="containsText" dxfId="597" priority="1446" operator="containsText" text="Baja">
      <formula>NOT(ISERROR(SEARCH(("Baja"),(AD28))))</formula>
    </cfRule>
  </conditionalFormatting>
  <conditionalFormatting sqref="AD28">
    <cfRule type="containsText" dxfId="596" priority="1447" operator="containsText" text="A l t a">
      <formula>NOT(ISERROR(SEARCH(("A l t a"),(AD28))))</formula>
    </cfRule>
  </conditionalFormatting>
  <conditionalFormatting sqref="AD28">
    <cfRule type="containsText" dxfId="595" priority="1448" operator="containsText" text="Muy Alta">
      <formula>NOT(ISERROR(SEARCH(("Muy Alta"),(AD28))))</formula>
    </cfRule>
  </conditionalFormatting>
  <conditionalFormatting sqref="AD28">
    <cfRule type="cellIs" dxfId="594" priority="1449" operator="equal">
      <formula>"Media"</formula>
    </cfRule>
  </conditionalFormatting>
  <conditionalFormatting sqref="AH28">
    <cfRule type="containsText" dxfId="593" priority="1455" operator="containsText" text="Extremo">
      <formula>NOT(ISERROR(SEARCH(("Extremo"),(AH28))))</formula>
    </cfRule>
  </conditionalFormatting>
  <conditionalFormatting sqref="AH28">
    <cfRule type="containsText" dxfId="592" priority="1456" operator="containsText" text="Alto">
      <formula>NOT(ISERROR(SEARCH(("Alto"),(AH28))))</formula>
    </cfRule>
  </conditionalFormatting>
  <conditionalFormatting sqref="AH28">
    <cfRule type="containsText" dxfId="591" priority="1457" operator="containsText" text="Moderado">
      <formula>NOT(ISERROR(SEARCH(("Moderado"),(AH28))))</formula>
    </cfRule>
  </conditionalFormatting>
  <conditionalFormatting sqref="AH28">
    <cfRule type="containsText" dxfId="590" priority="1458" operator="containsText" text="Bajo">
      <formula>NOT(ISERROR(SEARCH(("Bajo"),(AH28))))</formula>
    </cfRule>
  </conditionalFormatting>
  <conditionalFormatting sqref="K28">
    <cfRule type="containsText" dxfId="589" priority="1473" operator="containsText" text="Muy Baja">
      <formula>NOT(ISERROR(SEARCH(("Muy Baja"),(K28))))</formula>
    </cfRule>
  </conditionalFormatting>
  <conditionalFormatting sqref="K28">
    <cfRule type="containsText" dxfId="588" priority="1474" operator="containsText" text="Baja">
      <formula>NOT(ISERROR(SEARCH(("Baja"),(K28))))</formula>
    </cfRule>
  </conditionalFormatting>
  <conditionalFormatting sqref="K28">
    <cfRule type="containsText" dxfId="587" priority="1475" operator="containsText" text="A l t a">
      <formula>NOT(ISERROR(SEARCH(("A l t a"),(K28))))</formula>
    </cfRule>
  </conditionalFormatting>
  <conditionalFormatting sqref="K28">
    <cfRule type="containsText" dxfId="586" priority="1476" operator="containsText" text="Muy Alta">
      <formula>NOT(ISERROR(SEARCH(("Muy Alta"),(K28))))</formula>
    </cfRule>
  </conditionalFormatting>
  <conditionalFormatting sqref="K28">
    <cfRule type="cellIs" dxfId="585" priority="1477" operator="equal">
      <formula>"Media"</formula>
    </cfRule>
  </conditionalFormatting>
  <conditionalFormatting sqref="L28:AC28">
    <cfRule type="containsText" dxfId="584" priority="1478" operator="containsText" text="Muy Baja">
      <formula>NOT(ISERROR(SEARCH(("Muy Baja"),(L28))))</formula>
    </cfRule>
  </conditionalFormatting>
  <conditionalFormatting sqref="L28:AC28">
    <cfRule type="containsText" dxfId="583" priority="1479" operator="containsText" text="Baja">
      <formula>NOT(ISERROR(SEARCH(("Baja"),(L28))))</formula>
    </cfRule>
  </conditionalFormatting>
  <conditionalFormatting sqref="L28:AC28">
    <cfRule type="containsText" dxfId="582" priority="1480" operator="containsText" text="A l t a">
      <formula>NOT(ISERROR(SEARCH(("A l t a"),(L28))))</formula>
    </cfRule>
  </conditionalFormatting>
  <conditionalFormatting sqref="L28:AC28">
    <cfRule type="containsText" dxfId="581" priority="1481" operator="containsText" text="Muy Alta">
      <formula>NOT(ISERROR(SEARCH(("Muy Alta"),(L28))))</formula>
    </cfRule>
  </conditionalFormatting>
  <conditionalFormatting sqref="L28:AC28">
    <cfRule type="cellIs" dxfId="580" priority="1482" operator="equal">
      <formula>"Media"</formula>
    </cfRule>
  </conditionalFormatting>
  <conditionalFormatting sqref="AI28">
    <cfRule type="containsText" dxfId="579" priority="1483" operator="containsText" text="Extremo">
      <formula>NOT(ISERROR(SEARCH(("Extremo"),(AI28))))</formula>
    </cfRule>
  </conditionalFormatting>
  <conditionalFormatting sqref="AI28">
    <cfRule type="containsText" dxfId="578" priority="1484" operator="containsText" text="Alto">
      <formula>NOT(ISERROR(SEARCH(("Alto"),(AI28))))</formula>
    </cfRule>
  </conditionalFormatting>
  <conditionalFormatting sqref="AI28">
    <cfRule type="containsText" dxfId="577" priority="1485" operator="containsText" text="Moderado">
      <formula>NOT(ISERROR(SEARCH(("Moderado"),(AI28))))</formula>
    </cfRule>
  </conditionalFormatting>
  <conditionalFormatting sqref="AI28">
    <cfRule type="containsText" dxfId="576" priority="1486" operator="containsText" text="Bajo">
      <formula>NOT(ISERROR(SEARCH(("Bajo"),(AI28))))</formula>
    </cfRule>
  </conditionalFormatting>
  <conditionalFormatting sqref="I10:I12 I27:I28">
    <cfRule type="containsText" dxfId="575" priority="763" operator="containsText" text="Rara vez">
      <formula>NOT(ISERROR(SEARCH("Rara vez",I10)))</formula>
    </cfRule>
  </conditionalFormatting>
  <conditionalFormatting sqref="I10:I12 I27:I28">
    <cfRule type="containsText" dxfId="574" priority="764" operator="containsText" text="Improbable">
      <formula>NOT(ISERROR(SEARCH("Improbable",I10)))</formula>
    </cfRule>
  </conditionalFormatting>
  <conditionalFormatting sqref="I10:I12 I27:I28">
    <cfRule type="containsText" dxfId="573" priority="765" operator="containsText" text="Probable">
      <formula>NOT(ISERROR(SEARCH("Probable",I10)))</formula>
    </cfRule>
  </conditionalFormatting>
  <conditionalFormatting sqref="I10:I12 I27:I28">
    <cfRule type="containsText" dxfId="572" priority="766" operator="containsText" text="Casi seguro">
      <formula>NOT(ISERROR(SEARCH("Casi seguro",I10)))</formula>
    </cfRule>
  </conditionalFormatting>
  <conditionalFormatting sqref="I10:I12 I27:I28">
    <cfRule type="cellIs" dxfId="571" priority="767" operator="equal">
      <formula>"Posible"</formula>
    </cfRule>
  </conditionalFormatting>
  <conditionalFormatting sqref="BE29 BF8:BH8 BE11:BG12 BF9 BH9 BD27:BG27 BE28:BG28">
    <cfRule type="containsText" dxfId="570" priority="733" operator="containsText" text="Débil">
      <formula>NOT(ISERROR(SEARCH("Débil",BD8)))</formula>
    </cfRule>
  </conditionalFormatting>
  <conditionalFormatting sqref="BE29 BF8:BH8 BE11:BG12 BF9 BH9 BD27:BG27 BE28:BG28">
    <cfRule type="containsText" dxfId="569" priority="734" operator="containsText" text="Moderado">
      <formula>NOT(ISERROR(SEARCH("Moderado",BD8)))</formula>
    </cfRule>
  </conditionalFormatting>
  <conditionalFormatting sqref="BE29 BF8:BH8 BE11:BG12 BF9 BH9 BD27:BG27 BE28:BG28">
    <cfRule type="containsText" dxfId="568" priority="737" operator="containsText" text="Fuerte">
      <formula>NOT(ISERROR(SEARCH("Fuerte",BD8)))</formula>
    </cfRule>
  </conditionalFormatting>
  <conditionalFormatting sqref="AY11:AY12 AY27:AY29">
    <cfRule type="containsText" dxfId="567" priority="730" operator="containsText" text="Débil">
      <formula>NOT(ISERROR(SEARCH("Débil",AY11)))</formula>
    </cfRule>
  </conditionalFormatting>
  <conditionalFormatting sqref="AY11:AY12 AY27:AY29">
    <cfRule type="containsText" dxfId="566" priority="731" operator="containsText" text="Moderado">
      <formula>NOT(ISERROR(SEARCH("Moderado",AY11)))</formula>
    </cfRule>
  </conditionalFormatting>
  <conditionalFormatting sqref="AY11:AY12 AY27:AY29">
    <cfRule type="containsText" dxfId="565" priority="732" operator="containsText" text="Fuerte">
      <formula>NOT(ISERROR(SEARCH("Fuerte",AY11)))</formula>
    </cfRule>
  </conditionalFormatting>
  <conditionalFormatting sqref="AZ11:BA12 AZ27:BC27 AZ28:BA29">
    <cfRule type="containsText" dxfId="564" priority="727" operator="containsText" text="Débil">
      <formula>NOT(ISERROR(SEARCH("Débil",AZ11)))</formula>
    </cfRule>
  </conditionalFormatting>
  <conditionalFormatting sqref="AZ11:BA12 AZ27:BC27 AZ28:BA29">
    <cfRule type="containsText" dxfId="563" priority="728" operator="containsText" text="Moderado">
      <formula>NOT(ISERROR(SEARCH("Moderado",AZ11)))</formula>
    </cfRule>
  </conditionalFormatting>
  <conditionalFormatting sqref="AZ11:BA12 AZ27:BC27 AZ28:BA29">
    <cfRule type="containsText" dxfId="562" priority="729" operator="containsText" text="Fuerte">
      <formula>NOT(ISERROR(SEARCH("Fuerte",AZ11)))</formula>
    </cfRule>
  </conditionalFormatting>
  <conditionalFormatting sqref="AG10:AG12">
    <cfRule type="containsText" dxfId="561" priority="723" operator="containsText" text="Extremo">
      <formula>NOT(ISERROR(SEARCH(("Extremo"),(AG10))))</formula>
    </cfRule>
  </conditionalFormatting>
  <conditionalFormatting sqref="AG10:AG12">
    <cfRule type="containsText" dxfId="560" priority="724" operator="containsText" text="Alto">
      <formula>NOT(ISERROR(SEARCH(("Alto"),(AG10))))</formula>
    </cfRule>
  </conditionalFormatting>
  <conditionalFormatting sqref="AG10:AG12">
    <cfRule type="containsText" dxfId="559" priority="725" operator="containsText" text="Moderado">
      <formula>NOT(ISERROR(SEARCH(("Moderado"),(AG10))))</formula>
    </cfRule>
  </conditionalFormatting>
  <conditionalFormatting sqref="AG10:AG12">
    <cfRule type="containsText" dxfId="558" priority="726" operator="containsText" text="Bajo">
      <formula>NOT(ISERROR(SEARCH(("Bajo"),(AG10))))</formula>
    </cfRule>
  </conditionalFormatting>
  <conditionalFormatting sqref="AG27:AG28">
    <cfRule type="containsText" dxfId="557" priority="699" operator="containsText" text="Extremo">
      <formula>NOT(ISERROR(SEARCH(("Extremo"),(AG27))))</formula>
    </cfRule>
  </conditionalFormatting>
  <conditionalFormatting sqref="AG27:AG28">
    <cfRule type="containsText" dxfId="556" priority="700" operator="containsText" text="Alto">
      <formula>NOT(ISERROR(SEARCH(("Alto"),(AG27))))</formula>
    </cfRule>
  </conditionalFormatting>
  <conditionalFormatting sqref="AG27:AG28">
    <cfRule type="containsText" dxfId="555" priority="701" operator="containsText" text="Moderado">
      <formula>NOT(ISERROR(SEARCH(("Moderado"),(AG27))))</formula>
    </cfRule>
  </conditionalFormatting>
  <conditionalFormatting sqref="AG27:AG28">
    <cfRule type="containsText" dxfId="554" priority="702" operator="containsText" text="Bajo">
      <formula>NOT(ISERROR(SEARCH(("Bajo"),(AG27))))</formula>
    </cfRule>
  </conditionalFormatting>
  <conditionalFormatting sqref="BI8:BJ8 BJ9">
    <cfRule type="containsText" dxfId="553" priority="691" operator="containsText" text="Rara vez">
      <formula>NOT(ISERROR(SEARCH("Rara vez",BI8)))</formula>
    </cfRule>
  </conditionalFormatting>
  <conditionalFormatting sqref="BI8:BJ8 BJ9">
    <cfRule type="containsText" dxfId="552" priority="692" operator="containsText" text="Improbable">
      <formula>NOT(ISERROR(SEARCH("Improbable",BI8)))</formula>
    </cfRule>
  </conditionalFormatting>
  <conditionalFormatting sqref="BI8:BJ8 BJ9">
    <cfRule type="containsText" dxfId="551" priority="693" operator="containsText" text="Probable">
      <formula>NOT(ISERROR(SEARCH("Probable",BI8)))</formula>
    </cfRule>
  </conditionalFormatting>
  <conditionalFormatting sqref="BI8:BJ8 BJ9">
    <cfRule type="containsText" dxfId="550" priority="694" operator="containsText" text="Casi seguro">
      <formula>NOT(ISERROR(SEARCH("Casi seguro",BI8)))</formula>
    </cfRule>
  </conditionalFormatting>
  <conditionalFormatting sqref="BI8:BJ8 BJ9">
    <cfRule type="cellIs" dxfId="549" priority="695" operator="equal">
      <formula>"Posible"</formula>
    </cfRule>
  </conditionalFormatting>
  <conditionalFormatting sqref="BH11:BH12">
    <cfRule type="containsText" dxfId="548" priority="688" operator="containsText" text="Débil">
      <formula>NOT(ISERROR(SEARCH("Débil",BH11)))</formula>
    </cfRule>
  </conditionalFormatting>
  <conditionalFormatting sqref="BH11:BH12">
    <cfRule type="containsText" dxfId="547" priority="689" operator="containsText" text="Moderado">
      <formula>NOT(ISERROR(SEARCH("Moderado",BH11)))</formula>
    </cfRule>
  </conditionalFormatting>
  <conditionalFormatting sqref="BH11:BH12">
    <cfRule type="containsText" dxfId="546" priority="690" operator="containsText" text="Fuerte">
      <formula>NOT(ISERROR(SEARCH("Fuerte",BH11)))</formula>
    </cfRule>
  </conditionalFormatting>
  <conditionalFormatting sqref="AY22:BA23 BF23:BG23 BF22">
    <cfRule type="containsText" dxfId="545" priority="402" operator="containsText" text="Débil">
      <formula>NOT(ISERROR(SEARCH("Débil",AY22)))</formula>
    </cfRule>
  </conditionalFormatting>
  <conditionalFormatting sqref="AY22:BA23 BF23:BG23 BF22">
    <cfRule type="containsText" dxfId="544" priority="403" operator="containsText" text="Moderado">
      <formula>NOT(ISERROR(SEARCH("Moderado",AY22)))</formula>
    </cfRule>
  </conditionalFormatting>
  <conditionalFormatting sqref="AY22:BA23 BF23:BG23 BF22">
    <cfRule type="containsText" dxfId="543" priority="404" operator="containsText" text="Fuerte">
      <formula>NOT(ISERROR(SEARCH("Fuerte",AY22)))</formula>
    </cfRule>
  </conditionalFormatting>
  <conditionalFormatting sqref="BJ27">
    <cfRule type="containsText" dxfId="542" priority="550" operator="containsText" text="Rara vez">
      <formula>NOT(ISERROR(SEARCH("Rara vez",BJ27)))</formula>
    </cfRule>
  </conditionalFormatting>
  <conditionalFormatting sqref="BJ27">
    <cfRule type="containsText" dxfId="541" priority="551" operator="containsText" text="Improbable">
      <formula>NOT(ISERROR(SEARCH("Improbable",BJ27)))</formula>
    </cfRule>
  </conditionalFormatting>
  <conditionalFormatting sqref="BJ27">
    <cfRule type="containsText" dxfId="540" priority="552" operator="containsText" text="Probable">
      <formula>NOT(ISERROR(SEARCH("Probable",BJ27)))</formula>
    </cfRule>
  </conditionalFormatting>
  <conditionalFormatting sqref="BJ27">
    <cfRule type="containsText" dxfId="539" priority="553" operator="containsText" text="Casi seguro">
      <formula>NOT(ISERROR(SEARCH("Casi seguro",BJ27)))</formula>
    </cfRule>
  </conditionalFormatting>
  <conditionalFormatting sqref="BJ27">
    <cfRule type="cellIs" dxfId="538" priority="554" operator="equal">
      <formula>"Posible"</formula>
    </cfRule>
  </conditionalFormatting>
  <conditionalFormatting sqref="BH27">
    <cfRule type="containsText" dxfId="537" priority="648" operator="containsText" text="Débil">
      <formula>NOT(ISERROR(SEARCH("Débil",BH27)))</formula>
    </cfRule>
  </conditionalFormatting>
  <conditionalFormatting sqref="BH27">
    <cfRule type="containsText" dxfId="536" priority="649" operator="containsText" text="Moderado">
      <formula>NOT(ISERROR(SEARCH("Moderado",BH27)))</formula>
    </cfRule>
  </conditionalFormatting>
  <conditionalFormatting sqref="BH27">
    <cfRule type="containsText" dxfId="535" priority="650" operator="containsText" text="Fuerte">
      <formula>NOT(ISERROR(SEARCH("Fuerte",BH27)))</formula>
    </cfRule>
  </conditionalFormatting>
  <conditionalFormatting sqref="BI27">
    <cfRule type="containsText" dxfId="534" priority="643" operator="containsText" text="Rara vez">
      <formula>NOT(ISERROR(SEARCH("Rara vez",BI27)))</formula>
    </cfRule>
  </conditionalFormatting>
  <conditionalFormatting sqref="BI27">
    <cfRule type="containsText" dxfId="533" priority="644" operator="containsText" text="Improbable">
      <formula>NOT(ISERROR(SEARCH("Improbable",BI27)))</formula>
    </cfRule>
  </conditionalFormatting>
  <conditionalFormatting sqref="BI27">
    <cfRule type="containsText" dxfId="532" priority="645" operator="containsText" text="Probable">
      <formula>NOT(ISERROR(SEARCH("Probable",BI27)))</formula>
    </cfRule>
  </conditionalFormatting>
  <conditionalFormatting sqref="BI27">
    <cfRule type="containsText" dxfId="531" priority="646" operator="containsText" text="Casi seguro">
      <formula>NOT(ISERROR(SEARCH("Casi seguro",BI27)))</formula>
    </cfRule>
  </conditionalFormatting>
  <conditionalFormatting sqref="BI27">
    <cfRule type="cellIs" dxfId="530" priority="647" operator="equal">
      <formula>"Posible"</formula>
    </cfRule>
  </conditionalFormatting>
  <conditionalFormatting sqref="BI11:BI12">
    <cfRule type="containsText" dxfId="529" priority="622" operator="containsText" text="Rara vez">
      <formula>NOT(ISERROR(SEARCH("Rara vez",BI11)))</formula>
    </cfRule>
  </conditionalFormatting>
  <conditionalFormatting sqref="BI11:BI12">
    <cfRule type="containsText" dxfId="528" priority="623" operator="containsText" text="Improbable">
      <formula>NOT(ISERROR(SEARCH("Improbable",BI11)))</formula>
    </cfRule>
  </conditionalFormatting>
  <conditionalFormatting sqref="BI11:BI12">
    <cfRule type="containsText" dxfId="527" priority="624" operator="containsText" text="Probable">
      <formula>NOT(ISERROR(SEARCH("Probable",BI11)))</formula>
    </cfRule>
  </conditionalFormatting>
  <conditionalFormatting sqref="BI11:BI12">
    <cfRule type="containsText" dxfId="526" priority="625" operator="containsText" text="Casi seguro">
      <formula>NOT(ISERROR(SEARCH("Casi seguro",BI11)))</formula>
    </cfRule>
  </conditionalFormatting>
  <conditionalFormatting sqref="BI11:BI12">
    <cfRule type="cellIs" dxfId="525" priority="626" operator="equal">
      <formula>"Posible"</formula>
    </cfRule>
  </conditionalFormatting>
  <conditionalFormatting sqref="BH28">
    <cfRule type="containsText" dxfId="524" priority="632" operator="containsText" text="Débil">
      <formula>NOT(ISERROR(SEARCH("Débil",BH28)))</formula>
    </cfRule>
  </conditionalFormatting>
  <conditionalFormatting sqref="BH28">
    <cfRule type="containsText" dxfId="523" priority="633" operator="containsText" text="Moderado">
      <formula>NOT(ISERROR(SEARCH("Moderado",BH28)))</formula>
    </cfRule>
  </conditionalFormatting>
  <conditionalFormatting sqref="BH28">
    <cfRule type="containsText" dxfId="522" priority="634" operator="containsText" text="Fuerte">
      <formula>NOT(ISERROR(SEARCH("Fuerte",BH28)))</formula>
    </cfRule>
  </conditionalFormatting>
  <conditionalFormatting sqref="BI28">
    <cfRule type="containsText" dxfId="521" priority="627" operator="containsText" text="Rara vez">
      <formula>NOT(ISERROR(SEARCH("Rara vez",BI28)))</formula>
    </cfRule>
  </conditionalFormatting>
  <conditionalFormatting sqref="BI28">
    <cfRule type="containsText" dxfId="520" priority="628" operator="containsText" text="Improbable">
      <formula>NOT(ISERROR(SEARCH("Improbable",BI28)))</formula>
    </cfRule>
  </conditionalFormatting>
  <conditionalFormatting sqref="BI28">
    <cfRule type="containsText" dxfId="519" priority="629" operator="containsText" text="Probable">
      <formula>NOT(ISERROR(SEARCH("Probable",BI28)))</formula>
    </cfRule>
  </conditionalFormatting>
  <conditionalFormatting sqref="BI28">
    <cfRule type="containsText" dxfId="518" priority="630" operator="containsText" text="Casi seguro">
      <formula>NOT(ISERROR(SEARCH("Casi seguro",BI28)))</formula>
    </cfRule>
  </conditionalFormatting>
  <conditionalFormatting sqref="BI28">
    <cfRule type="cellIs" dxfId="517" priority="631" operator="equal">
      <formula>"Posible"</formula>
    </cfRule>
  </conditionalFormatting>
  <conditionalFormatting sqref="BK8">
    <cfRule type="containsText" dxfId="516" priority="618" operator="containsText" text="Extremo">
      <formula>NOT(ISERROR(SEARCH(("Extremo"),(BK8))))</formula>
    </cfRule>
  </conditionalFormatting>
  <conditionalFormatting sqref="BK8">
    <cfRule type="containsText" dxfId="515" priority="619" operator="containsText" text="Alto">
      <formula>NOT(ISERROR(SEARCH(("Alto"),(BK8))))</formula>
    </cfRule>
  </conditionalFormatting>
  <conditionalFormatting sqref="BK8">
    <cfRule type="containsText" dxfId="514" priority="620" operator="containsText" text="Moderado">
      <formula>NOT(ISERROR(SEARCH(("Moderado"),(BK8))))</formula>
    </cfRule>
  </conditionalFormatting>
  <conditionalFormatting sqref="BK8">
    <cfRule type="containsText" dxfId="513" priority="621" operator="containsText" text="Bajo">
      <formula>NOT(ISERROR(SEARCH(("Bajo"),(BK8))))</formula>
    </cfRule>
  </conditionalFormatting>
  <conditionalFormatting sqref="BJ28">
    <cfRule type="containsText" dxfId="512" priority="532" operator="containsText" text="Rara vez">
      <formula>NOT(ISERROR(SEARCH("Rara vez",BJ28)))</formula>
    </cfRule>
  </conditionalFormatting>
  <conditionalFormatting sqref="BJ28">
    <cfRule type="containsText" dxfId="511" priority="533" operator="containsText" text="Improbable">
      <formula>NOT(ISERROR(SEARCH("Improbable",BJ28)))</formula>
    </cfRule>
  </conditionalFormatting>
  <conditionalFormatting sqref="BJ28">
    <cfRule type="containsText" dxfId="510" priority="534" operator="containsText" text="Probable">
      <formula>NOT(ISERROR(SEARCH("Probable",BJ28)))</formula>
    </cfRule>
  </conditionalFormatting>
  <conditionalFormatting sqref="BJ28">
    <cfRule type="containsText" dxfId="509" priority="535" operator="containsText" text="Casi seguro">
      <formula>NOT(ISERROR(SEARCH("Casi seguro",BJ28)))</formula>
    </cfRule>
  </conditionalFormatting>
  <conditionalFormatting sqref="BJ28">
    <cfRule type="cellIs" dxfId="508" priority="536" operator="equal">
      <formula>"Posible"</formula>
    </cfRule>
  </conditionalFormatting>
  <conditionalFormatting sqref="BK28">
    <cfRule type="containsText" dxfId="507" priority="528" operator="containsText" text="Extremo">
      <formula>NOT(ISERROR(SEARCH(("Extremo"),(BK28))))</formula>
    </cfRule>
  </conditionalFormatting>
  <conditionalFormatting sqref="BK28">
    <cfRule type="containsText" dxfId="506" priority="529" operator="containsText" text="Alto">
      <formula>NOT(ISERROR(SEARCH(("Alto"),(BK28))))</formula>
    </cfRule>
  </conditionalFormatting>
  <conditionalFormatting sqref="BK28">
    <cfRule type="containsText" dxfId="505" priority="530" operator="containsText" text="Moderado">
      <formula>NOT(ISERROR(SEARCH(("Moderado"),(BK28))))</formula>
    </cfRule>
  </conditionalFormatting>
  <conditionalFormatting sqref="BK28">
    <cfRule type="containsText" dxfId="504" priority="531" operator="containsText" text="Bajo">
      <formula>NOT(ISERROR(SEARCH(("Bajo"),(BK28))))</formula>
    </cfRule>
  </conditionalFormatting>
  <conditionalFormatting sqref="BJ11:BJ12">
    <cfRule type="containsText" dxfId="503" priority="604" operator="containsText" text="Rara vez">
      <formula>NOT(ISERROR(SEARCH("Rara vez",BJ11)))</formula>
    </cfRule>
  </conditionalFormatting>
  <conditionalFormatting sqref="BJ11:BJ12">
    <cfRule type="containsText" dxfId="502" priority="605" operator="containsText" text="Improbable">
      <formula>NOT(ISERROR(SEARCH("Improbable",BJ11)))</formula>
    </cfRule>
  </conditionalFormatting>
  <conditionalFormatting sqref="BJ11:BJ12">
    <cfRule type="containsText" dxfId="501" priority="606" operator="containsText" text="Probable">
      <formula>NOT(ISERROR(SEARCH("Probable",BJ11)))</formula>
    </cfRule>
  </conditionalFormatting>
  <conditionalFormatting sqref="BJ11:BJ12">
    <cfRule type="containsText" dxfId="500" priority="607" operator="containsText" text="Casi seguro">
      <formula>NOT(ISERROR(SEARCH("Casi seguro",BJ11)))</formula>
    </cfRule>
  </conditionalFormatting>
  <conditionalFormatting sqref="BJ11:BJ12">
    <cfRule type="cellIs" dxfId="499" priority="608" operator="equal">
      <formula>"Posible"</formula>
    </cfRule>
  </conditionalFormatting>
  <conditionalFormatting sqref="BK11:BK12">
    <cfRule type="containsText" dxfId="498" priority="600" operator="containsText" text="Extremo">
      <formula>NOT(ISERROR(SEARCH(("Extremo"),(BK11))))</formula>
    </cfRule>
  </conditionalFormatting>
  <conditionalFormatting sqref="BK11:BK12">
    <cfRule type="containsText" dxfId="497" priority="601" operator="containsText" text="Alto">
      <formula>NOT(ISERROR(SEARCH(("Alto"),(BK11))))</formula>
    </cfRule>
  </conditionalFormatting>
  <conditionalFormatting sqref="BK11:BK12">
    <cfRule type="containsText" dxfId="496" priority="602" operator="containsText" text="Moderado">
      <formula>NOT(ISERROR(SEARCH(("Moderado"),(BK11))))</formula>
    </cfRule>
  </conditionalFormatting>
  <conditionalFormatting sqref="BK11:BK12">
    <cfRule type="containsText" dxfId="495" priority="603" operator="containsText" text="Bajo">
      <formula>NOT(ISERROR(SEARCH(("Bajo"),(BK11))))</formula>
    </cfRule>
  </conditionalFormatting>
  <conditionalFormatting sqref="BK27">
    <cfRule type="containsText" dxfId="494" priority="546" operator="containsText" text="Extremo">
      <formula>NOT(ISERROR(SEARCH(("Extremo"),(BK27))))</formula>
    </cfRule>
  </conditionalFormatting>
  <conditionalFormatting sqref="BK27">
    <cfRule type="containsText" dxfId="493" priority="547" operator="containsText" text="Alto">
      <formula>NOT(ISERROR(SEARCH(("Alto"),(BK27))))</formula>
    </cfRule>
  </conditionalFormatting>
  <conditionalFormatting sqref="BK27">
    <cfRule type="containsText" dxfId="492" priority="548" operator="containsText" text="Moderado">
      <formula>NOT(ISERROR(SEARCH(("Moderado"),(BK27))))</formula>
    </cfRule>
  </conditionalFormatting>
  <conditionalFormatting sqref="BK27">
    <cfRule type="containsText" dxfId="491" priority="549" operator="containsText" text="Bajo">
      <formula>NOT(ISERROR(SEARCH(("Bajo"),(BK27))))</formula>
    </cfRule>
  </conditionalFormatting>
  <conditionalFormatting sqref="AZ10:BH10">
    <cfRule type="containsText" dxfId="490" priority="507" operator="containsText" text="Débil">
      <formula>NOT(ISERROR(SEARCH("Débil",AZ10)))</formula>
    </cfRule>
  </conditionalFormatting>
  <conditionalFormatting sqref="AZ10:BH10">
    <cfRule type="containsText" dxfId="489" priority="508" operator="containsText" text="Moderado">
      <formula>NOT(ISERROR(SEARCH("Moderado",AZ10)))</formula>
    </cfRule>
  </conditionalFormatting>
  <conditionalFormatting sqref="AZ10:BH10">
    <cfRule type="containsText" dxfId="488" priority="509" operator="containsText" text="Fuerte">
      <formula>NOT(ISERROR(SEARCH("Fuerte",AZ10)))</formula>
    </cfRule>
  </conditionalFormatting>
  <conditionalFormatting sqref="BI10:BJ10">
    <cfRule type="containsText" dxfId="487" priority="502" operator="containsText" text="Rara vez">
      <formula>NOT(ISERROR(SEARCH("Rara vez",BI10)))</formula>
    </cfRule>
  </conditionalFormatting>
  <conditionalFormatting sqref="BI10:BJ10">
    <cfRule type="containsText" dxfId="486" priority="503" operator="containsText" text="Improbable">
      <formula>NOT(ISERROR(SEARCH("Improbable",BI10)))</formula>
    </cfRule>
  </conditionalFormatting>
  <conditionalFormatting sqref="BI10:BJ10">
    <cfRule type="containsText" dxfId="485" priority="504" operator="containsText" text="Probable">
      <formula>NOT(ISERROR(SEARCH("Probable",BI10)))</formula>
    </cfRule>
  </conditionalFormatting>
  <conditionalFormatting sqref="BI10:BJ10">
    <cfRule type="containsText" dxfId="484" priority="505" operator="containsText" text="Casi seguro">
      <formula>NOT(ISERROR(SEARCH("Casi seguro",BI10)))</formula>
    </cfRule>
  </conditionalFormatting>
  <conditionalFormatting sqref="BI10:BJ10">
    <cfRule type="cellIs" dxfId="483" priority="506" operator="equal">
      <formula>"Posible"</formula>
    </cfRule>
  </conditionalFormatting>
  <conditionalFormatting sqref="BK10">
    <cfRule type="containsText" dxfId="482" priority="498" operator="containsText" text="Extremo">
      <formula>NOT(ISERROR(SEARCH(("Extremo"),(BK10))))</formula>
    </cfRule>
  </conditionalFormatting>
  <conditionalFormatting sqref="BK10">
    <cfRule type="containsText" dxfId="481" priority="499" operator="containsText" text="Alto">
      <formula>NOT(ISERROR(SEARCH(("Alto"),(BK10))))</formula>
    </cfRule>
  </conditionalFormatting>
  <conditionalFormatting sqref="BK10">
    <cfRule type="containsText" dxfId="480" priority="500" operator="containsText" text="Moderado">
      <formula>NOT(ISERROR(SEARCH(("Moderado"),(BK10))))</formula>
    </cfRule>
  </conditionalFormatting>
  <conditionalFormatting sqref="BK10">
    <cfRule type="containsText" dxfId="479" priority="501" operator="containsText" text="Bajo">
      <formula>NOT(ISERROR(SEARCH(("Bajo"),(BK10))))</formula>
    </cfRule>
  </conditionalFormatting>
  <conditionalFormatting sqref="AY10">
    <cfRule type="containsText" dxfId="478" priority="495" operator="containsText" text="Débil">
      <formula>NOT(ISERROR(SEARCH("Débil",AY10)))</formula>
    </cfRule>
  </conditionalFormatting>
  <conditionalFormatting sqref="AY10">
    <cfRule type="containsText" dxfId="477" priority="496" operator="containsText" text="Moderado">
      <formula>NOT(ISERROR(SEARCH("Moderado",AY10)))</formula>
    </cfRule>
  </conditionalFormatting>
  <conditionalFormatting sqref="AY10">
    <cfRule type="containsText" dxfId="476" priority="497" operator="containsText" text="Fuerte">
      <formula>NOT(ISERROR(SEARCH("Fuerte",AY10)))</formula>
    </cfRule>
  </conditionalFormatting>
  <conditionalFormatting sqref="U8:AC8">
    <cfRule type="containsText" dxfId="475" priority="475" operator="containsText" text="Muy Baja">
      <formula>NOT(ISERROR(SEARCH(("Muy Baja"),(U8))))</formula>
    </cfRule>
  </conditionalFormatting>
  <conditionalFormatting sqref="U8:AC8">
    <cfRule type="containsText" dxfId="474" priority="476" operator="containsText" text="Baja">
      <formula>NOT(ISERROR(SEARCH(("Baja"),(U8))))</formula>
    </cfRule>
  </conditionalFormatting>
  <conditionalFormatting sqref="U8:AC8">
    <cfRule type="containsText" dxfId="473" priority="477" operator="containsText" text="A l t a">
      <formula>NOT(ISERROR(SEARCH(("A l t a"),(U8))))</formula>
    </cfRule>
  </conditionalFormatting>
  <conditionalFormatting sqref="U8:AC8">
    <cfRule type="containsText" dxfId="472" priority="478" operator="containsText" text="Muy Alta">
      <formula>NOT(ISERROR(SEARCH(("Muy Alta"),(U8))))</formula>
    </cfRule>
  </conditionalFormatting>
  <conditionalFormatting sqref="U8:AC8">
    <cfRule type="cellIs" dxfId="471" priority="479" operator="equal">
      <formula>"Media"</formula>
    </cfRule>
  </conditionalFormatting>
  <conditionalFormatting sqref="BB11:BD12">
    <cfRule type="containsText" dxfId="470" priority="472" operator="containsText" text="Débil">
      <formula>NOT(ISERROR(SEARCH("Débil",BB11)))</formula>
    </cfRule>
  </conditionalFormatting>
  <conditionalFormatting sqref="BB11:BD12">
    <cfRule type="containsText" dxfId="469" priority="473" operator="containsText" text="Moderado">
      <formula>NOT(ISERROR(SEARCH("Moderado",BB11)))</formula>
    </cfRule>
  </conditionalFormatting>
  <conditionalFormatting sqref="BB11:BD12">
    <cfRule type="containsText" dxfId="468" priority="474" operator="containsText" text="Fuerte">
      <formula>NOT(ISERROR(SEARCH("Fuerte",BB11)))</formula>
    </cfRule>
  </conditionalFormatting>
  <conditionalFormatting sqref="AE22">
    <cfRule type="containsText" dxfId="467" priority="410" operator="containsText" text="Catastrófico">
      <formula>NOT(ISERROR(SEARCH(("Catastrófico"),(AE22))))</formula>
    </cfRule>
  </conditionalFormatting>
  <conditionalFormatting sqref="AE22">
    <cfRule type="containsText" dxfId="466" priority="411" operator="containsText" text="Mayor">
      <formula>NOT(ISERROR(SEARCH(("Mayor"),(AE22))))</formula>
    </cfRule>
  </conditionalFormatting>
  <conditionalFormatting sqref="AE22">
    <cfRule type="containsText" dxfId="465" priority="412" operator="containsText" text="Moderado">
      <formula>NOT(ISERROR(SEARCH(("Moderado"),(AE22))))</formula>
    </cfRule>
  </conditionalFormatting>
  <conditionalFormatting sqref="AE22">
    <cfRule type="containsText" dxfId="464" priority="413" operator="containsText" text="Menor">
      <formula>NOT(ISERROR(SEARCH(("Menor"),(AE22))))</formula>
    </cfRule>
  </conditionalFormatting>
  <conditionalFormatting sqref="AE22">
    <cfRule type="containsText" dxfId="463" priority="414" operator="containsText" text="Leve">
      <formula>NOT(ISERROR(SEARCH(("Leve"),(AE22))))</formula>
    </cfRule>
  </conditionalFormatting>
  <conditionalFormatting sqref="AD22">
    <cfRule type="containsText" dxfId="462" priority="415" operator="containsText" text="Muy Baja">
      <formula>NOT(ISERROR(SEARCH(("Muy Baja"),(AD22))))</formula>
    </cfRule>
  </conditionalFormatting>
  <conditionalFormatting sqref="AD22">
    <cfRule type="containsText" dxfId="461" priority="416" operator="containsText" text="Baja">
      <formula>NOT(ISERROR(SEARCH(("Baja"),(AD22))))</formula>
    </cfRule>
  </conditionalFormatting>
  <conditionalFormatting sqref="AD22">
    <cfRule type="containsText" dxfId="460" priority="417" operator="containsText" text="A l t a">
      <formula>NOT(ISERROR(SEARCH(("A l t a"),(AD22))))</formula>
    </cfRule>
  </conditionalFormatting>
  <conditionalFormatting sqref="AD22">
    <cfRule type="containsText" dxfId="459" priority="418" operator="containsText" text="Muy Alta">
      <formula>NOT(ISERROR(SEARCH(("Muy Alta"),(AD22))))</formula>
    </cfRule>
  </conditionalFormatting>
  <conditionalFormatting sqref="AD22">
    <cfRule type="cellIs" dxfId="458" priority="419" operator="equal">
      <formula>"Media"</formula>
    </cfRule>
  </conditionalFormatting>
  <conditionalFormatting sqref="J22">
    <cfRule type="containsText" dxfId="457" priority="420" operator="containsText" text="Muy Baja">
      <formula>NOT(ISERROR(SEARCH(("Muy Baja"),(J22))))</formula>
    </cfRule>
  </conditionalFormatting>
  <conditionalFormatting sqref="J22">
    <cfRule type="containsText" dxfId="456" priority="421" operator="containsText" text="Baja">
      <formula>NOT(ISERROR(SEARCH(("Baja"),(J22))))</formula>
    </cfRule>
  </conditionalFormatting>
  <conditionalFormatting sqref="J22">
    <cfRule type="containsText" dxfId="455" priority="422" operator="containsText" text="A l t a">
      <formula>NOT(ISERROR(SEARCH(("A l t a"),(J22))))</formula>
    </cfRule>
  </conditionalFormatting>
  <conditionalFormatting sqref="J22">
    <cfRule type="containsText" dxfId="454" priority="423" operator="containsText" text="Muy Alta">
      <formula>NOT(ISERROR(SEARCH(("Muy Alta"),(J22))))</formula>
    </cfRule>
  </conditionalFormatting>
  <conditionalFormatting sqref="J22">
    <cfRule type="cellIs" dxfId="453" priority="424" operator="equal">
      <formula>"Media"</formula>
    </cfRule>
  </conditionalFormatting>
  <conditionalFormatting sqref="AH22">
    <cfRule type="containsText" dxfId="452" priority="425" operator="containsText" text="Extremo">
      <formula>NOT(ISERROR(SEARCH(("Extremo"),(AH22))))</formula>
    </cfRule>
  </conditionalFormatting>
  <conditionalFormatting sqref="AH22">
    <cfRule type="containsText" dxfId="451" priority="426" operator="containsText" text="Alto">
      <formula>NOT(ISERROR(SEARCH(("Alto"),(AH22))))</formula>
    </cfRule>
  </conditionalFormatting>
  <conditionalFormatting sqref="AH22">
    <cfRule type="containsText" dxfId="450" priority="427" operator="containsText" text="Moderado">
      <formula>NOT(ISERROR(SEARCH(("Moderado"),(AH22))))</formula>
    </cfRule>
  </conditionalFormatting>
  <conditionalFormatting sqref="AH22">
    <cfRule type="containsText" dxfId="449" priority="428" operator="containsText" text="Bajo">
      <formula>NOT(ISERROR(SEARCH(("Bajo"),(AH22))))</formula>
    </cfRule>
  </conditionalFormatting>
  <conditionalFormatting sqref="K22">
    <cfRule type="containsText" dxfId="448" priority="429" operator="containsText" text="Muy Baja">
      <formula>NOT(ISERROR(SEARCH(("Muy Baja"),(K22))))</formula>
    </cfRule>
  </conditionalFormatting>
  <conditionalFormatting sqref="K22">
    <cfRule type="containsText" dxfId="447" priority="430" operator="containsText" text="Baja">
      <formula>NOT(ISERROR(SEARCH(("Baja"),(K22))))</formula>
    </cfRule>
  </conditionalFormatting>
  <conditionalFormatting sqref="K22">
    <cfRule type="containsText" dxfId="446" priority="431" operator="containsText" text="A l t a">
      <formula>NOT(ISERROR(SEARCH(("A l t a"),(K22))))</formula>
    </cfRule>
  </conditionalFormatting>
  <conditionalFormatting sqref="K22">
    <cfRule type="containsText" dxfId="445" priority="432" operator="containsText" text="Muy Alta">
      <formula>NOT(ISERROR(SEARCH(("Muy Alta"),(K22))))</formula>
    </cfRule>
  </conditionalFormatting>
  <conditionalFormatting sqref="K22">
    <cfRule type="cellIs" dxfId="444" priority="433" operator="equal">
      <formula>"Media"</formula>
    </cfRule>
  </conditionalFormatting>
  <conditionalFormatting sqref="W22 Y22:Z22">
    <cfRule type="containsText" dxfId="443" priority="434" operator="containsText" text="Muy Baja">
      <formula>NOT(ISERROR(SEARCH(("Muy Baja"),(W22))))</formula>
    </cfRule>
  </conditionalFormatting>
  <conditionalFormatting sqref="W22 Y22:Z22">
    <cfRule type="containsText" dxfId="442" priority="435" operator="containsText" text="Baja">
      <formula>NOT(ISERROR(SEARCH(("Baja"),(W22))))</formula>
    </cfRule>
  </conditionalFormatting>
  <conditionalFormatting sqref="W22 Y22:Z22">
    <cfRule type="containsText" dxfId="441" priority="436" operator="containsText" text="A l t a">
      <formula>NOT(ISERROR(SEARCH(("A l t a"),(W22))))</formula>
    </cfRule>
  </conditionalFormatting>
  <conditionalFormatting sqref="W22 Y22:Z22">
    <cfRule type="containsText" dxfId="440" priority="437" operator="containsText" text="Muy Alta">
      <formula>NOT(ISERROR(SEARCH(("Muy Alta"),(W22))))</formula>
    </cfRule>
  </conditionalFormatting>
  <conditionalFormatting sqref="W22 Y22:Z22">
    <cfRule type="cellIs" dxfId="439" priority="438" operator="equal">
      <formula>"Media"</formula>
    </cfRule>
  </conditionalFormatting>
  <conditionalFormatting sqref="L22:V22">
    <cfRule type="containsText" dxfId="438" priority="439" operator="containsText" text="Muy Baja">
      <formula>NOT(ISERROR(SEARCH(("Muy Baja"),(L22))))</formula>
    </cfRule>
  </conditionalFormatting>
  <conditionalFormatting sqref="L22:V22">
    <cfRule type="containsText" dxfId="437" priority="440" operator="containsText" text="Baja">
      <formula>NOT(ISERROR(SEARCH(("Baja"),(L22))))</formula>
    </cfRule>
  </conditionalFormatting>
  <conditionalFormatting sqref="L22:V22">
    <cfRule type="containsText" dxfId="436" priority="441" operator="containsText" text="A l t a">
      <formula>NOT(ISERROR(SEARCH(("A l t a"),(L22))))</formula>
    </cfRule>
  </conditionalFormatting>
  <conditionalFormatting sqref="L22:V22">
    <cfRule type="containsText" dxfId="435" priority="442" operator="containsText" text="Muy Alta">
      <formula>NOT(ISERROR(SEARCH(("Muy Alta"),(L22))))</formula>
    </cfRule>
  </conditionalFormatting>
  <conditionalFormatting sqref="L22:V22">
    <cfRule type="cellIs" dxfId="434" priority="443" operator="equal">
      <formula>"Media"</formula>
    </cfRule>
  </conditionalFormatting>
  <conditionalFormatting sqref="AC22">
    <cfRule type="containsText" dxfId="433" priority="444" operator="containsText" text="Muy Baja">
      <formula>NOT(ISERROR(SEARCH(("Muy Baja"),(AC22))))</formula>
    </cfRule>
  </conditionalFormatting>
  <conditionalFormatting sqref="AC22">
    <cfRule type="containsText" dxfId="432" priority="445" operator="containsText" text="Baja">
      <formula>NOT(ISERROR(SEARCH(("Baja"),(AC22))))</formula>
    </cfRule>
  </conditionalFormatting>
  <conditionalFormatting sqref="AC22">
    <cfRule type="containsText" dxfId="431" priority="446" operator="containsText" text="A l t a">
      <formula>NOT(ISERROR(SEARCH(("A l t a"),(AC22))))</formula>
    </cfRule>
  </conditionalFormatting>
  <conditionalFormatting sqref="AC22">
    <cfRule type="containsText" dxfId="430" priority="447" operator="containsText" text="Muy Alta">
      <formula>NOT(ISERROR(SEARCH(("Muy Alta"),(AC22))))</formula>
    </cfRule>
  </conditionalFormatting>
  <conditionalFormatting sqref="AC22">
    <cfRule type="cellIs" dxfId="429" priority="448" operator="equal">
      <formula>"Media"</formula>
    </cfRule>
  </conditionalFormatting>
  <conditionalFormatting sqref="AB22">
    <cfRule type="containsText" dxfId="428" priority="449" operator="containsText" text="Muy Baja">
      <formula>NOT(ISERROR(SEARCH(("Muy Baja"),(AB22))))</formula>
    </cfRule>
  </conditionalFormatting>
  <conditionalFormatting sqref="AB22">
    <cfRule type="containsText" dxfId="427" priority="450" operator="containsText" text="Baja">
      <formula>NOT(ISERROR(SEARCH(("Baja"),(AB22))))</formula>
    </cfRule>
  </conditionalFormatting>
  <conditionalFormatting sqref="AB22">
    <cfRule type="containsText" dxfId="426" priority="451" operator="containsText" text="A l t a">
      <formula>NOT(ISERROR(SEARCH(("A l t a"),(AB22))))</formula>
    </cfRule>
  </conditionalFormatting>
  <conditionalFormatting sqref="AB22">
    <cfRule type="containsText" dxfId="425" priority="452" operator="containsText" text="Muy Alta">
      <formula>NOT(ISERROR(SEARCH(("Muy Alta"),(AB22))))</formula>
    </cfRule>
  </conditionalFormatting>
  <conditionalFormatting sqref="AB22">
    <cfRule type="cellIs" dxfId="424" priority="453" operator="equal">
      <formula>"Media"</formula>
    </cfRule>
  </conditionalFormatting>
  <conditionalFormatting sqref="AA22">
    <cfRule type="containsText" dxfId="423" priority="454" operator="containsText" text="Muy Baja">
      <formula>NOT(ISERROR(SEARCH(("Muy Baja"),(AA22))))</formula>
    </cfRule>
  </conditionalFormatting>
  <conditionalFormatting sqref="AA22">
    <cfRule type="containsText" dxfId="422" priority="455" operator="containsText" text="Baja">
      <formula>NOT(ISERROR(SEARCH(("Baja"),(AA22))))</formula>
    </cfRule>
  </conditionalFormatting>
  <conditionalFormatting sqref="AA22">
    <cfRule type="containsText" dxfId="421" priority="456" operator="containsText" text="A l t a">
      <formula>NOT(ISERROR(SEARCH(("A l t a"),(AA22))))</formula>
    </cfRule>
  </conditionalFormatting>
  <conditionalFormatting sqref="AA22">
    <cfRule type="containsText" dxfId="420" priority="457" operator="containsText" text="Muy Alta">
      <formula>NOT(ISERROR(SEARCH(("Muy Alta"),(AA22))))</formula>
    </cfRule>
  </conditionalFormatting>
  <conditionalFormatting sqref="AA22">
    <cfRule type="cellIs" dxfId="419" priority="458" operator="equal">
      <formula>"Media"</formula>
    </cfRule>
  </conditionalFormatting>
  <conditionalFormatting sqref="X22">
    <cfRule type="containsText" dxfId="418" priority="459" operator="containsText" text="Muy Baja">
      <formula>NOT(ISERROR(SEARCH(("Muy Baja"),(X22))))</formula>
    </cfRule>
  </conditionalFormatting>
  <conditionalFormatting sqref="X22">
    <cfRule type="containsText" dxfId="417" priority="460" operator="containsText" text="Baja">
      <formula>NOT(ISERROR(SEARCH(("Baja"),(X22))))</formula>
    </cfRule>
  </conditionalFormatting>
  <conditionalFormatting sqref="X22">
    <cfRule type="containsText" dxfId="416" priority="461" operator="containsText" text="A l t a">
      <formula>NOT(ISERROR(SEARCH(("A l t a"),(X22))))</formula>
    </cfRule>
  </conditionalFormatting>
  <conditionalFormatting sqref="X22">
    <cfRule type="containsText" dxfId="415" priority="462" operator="containsText" text="Muy Alta">
      <formula>NOT(ISERROR(SEARCH(("Muy Alta"),(X22))))</formula>
    </cfRule>
  </conditionalFormatting>
  <conditionalFormatting sqref="X22">
    <cfRule type="cellIs" dxfId="414" priority="463" operator="equal">
      <formula>"Media"</formula>
    </cfRule>
  </conditionalFormatting>
  <conditionalFormatting sqref="AI22">
    <cfRule type="containsText" dxfId="413" priority="464" operator="containsText" text="Extremo">
      <formula>NOT(ISERROR(SEARCH(("Extremo"),(AI22))))</formula>
    </cfRule>
  </conditionalFormatting>
  <conditionalFormatting sqref="AI22">
    <cfRule type="containsText" dxfId="412" priority="465" operator="containsText" text="Alto">
      <formula>NOT(ISERROR(SEARCH(("Alto"),(AI22))))</formula>
    </cfRule>
  </conditionalFormatting>
  <conditionalFormatting sqref="AI22">
    <cfRule type="containsText" dxfId="411" priority="466" operator="containsText" text="Moderado">
      <formula>NOT(ISERROR(SEARCH(("Moderado"),(AI22))))</formula>
    </cfRule>
  </conditionalFormatting>
  <conditionalFormatting sqref="AI22">
    <cfRule type="containsText" dxfId="410" priority="467" operator="containsText" text="Bajo">
      <formula>NOT(ISERROR(SEARCH(("Bajo"),(AI22))))</formula>
    </cfRule>
  </conditionalFormatting>
  <conditionalFormatting sqref="BM22">
    <cfRule type="containsText" dxfId="409" priority="468" operator="containsText" text="Extremo">
      <formula>NOT(ISERROR(SEARCH(("Extremo"),(BM22))))</formula>
    </cfRule>
  </conditionalFormatting>
  <conditionalFormatting sqref="BM22">
    <cfRule type="containsText" dxfId="408" priority="469" operator="containsText" text="Alto">
      <formula>NOT(ISERROR(SEARCH(("Alto"),(BM22))))</formula>
    </cfRule>
  </conditionalFormatting>
  <conditionalFormatting sqref="BM22">
    <cfRule type="containsText" dxfId="407" priority="470" operator="containsText" text="Moderado">
      <formula>NOT(ISERROR(SEARCH(("Moderado"),(BM22))))</formula>
    </cfRule>
  </conditionalFormatting>
  <conditionalFormatting sqref="BM22">
    <cfRule type="containsText" dxfId="406" priority="471" operator="containsText" text="Bajo">
      <formula>NOT(ISERROR(SEARCH(("Bajo"),(BM22))))</formula>
    </cfRule>
  </conditionalFormatting>
  <conditionalFormatting sqref="I22">
    <cfRule type="containsText" dxfId="405" priority="405" operator="containsText" text="Rara vez">
      <formula>NOT(ISERROR(SEARCH("Rara vez",I22)))</formula>
    </cfRule>
  </conditionalFormatting>
  <conditionalFormatting sqref="I22">
    <cfRule type="containsText" dxfId="404" priority="406" operator="containsText" text="Improbable">
      <formula>NOT(ISERROR(SEARCH("Improbable",I22)))</formula>
    </cfRule>
  </conditionalFormatting>
  <conditionalFormatting sqref="I22">
    <cfRule type="containsText" dxfId="403" priority="407" operator="containsText" text="Probable">
      <formula>NOT(ISERROR(SEARCH("Probable",I22)))</formula>
    </cfRule>
  </conditionalFormatting>
  <conditionalFormatting sqref="I22">
    <cfRule type="containsText" dxfId="402" priority="408" operator="containsText" text="Casi seguro">
      <formula>NOT(ISERROR(SEARCH("Casi seguro",I22)))</formula>
    </cfRule>
  </conditionalFormatting>
  <conditionalFormatting sqref="I22">
    <cfRule type="cellIs" dxfId="401" priority="409" operator="equal">
      <formula>"Posible"</formula>
    </cfRule>
  </conditionalFormatting>
  <conditionalFormatting sqref="AG22">
    <cfRule type="containsText" dxfId="400" priority="398" operator="containsText" text="Extremo">
      <formula>NOT(ISERROR(SEARCH(("Extremo"),(AG22))))</formula>
    </cfRule>
  </conditionalFormatting>
  <conditionalFormatting sqref="AG22">
    <cfRule type="containsText" dxfId="399" priority="399" operator="containsText" text="Alto">
      <formula>NOT(ISERROR(SEARCH(("Alto"),(AG22))))</formula>
    </cfRule>
  </conditionalFormatting>
  <conditionalFormatting sqref="AG22">
    <cfRule type="containsText" dxfId="398" priority="400" operator="containsText" text="Moderado">
      <formula>NOT(ISERROR(SEARCH(("Moderado"),(AG22))))</formula>
    </cfRule>
  </conditionalFormatting>
  <conditionalFormatting sqref="AG22">
    <cfRule type="containsText" dxfId="397" priority="401" operator="containsText" text="Bajo">
      <formula>NOT(ISERROR(SEARCH(("Bajo"),(AG22))))</formula>
    </cfRule>
  </conditionalFormatting>
  <conditionalFormatting sqref="BJ22">
    <cfRule type="containsText" dxfId="396" priority="393" operator="containsText" text="Rara vez">
      <formula>NOT(ISERROR(SEARCH("Rara vez",BJ22)))</formula>
    </cfRule>
  </conditionalFormatting>
  <conditionalFormatting sqref="BJ22">
    <cfRule type="containsText" dxfId="395" priority="394" operator="containsText" text="Improbable">
      <formula>NOT(ISERROR(SEARCH("Improbable",BJ22)))</formula>
    </cfRule>
  </conditionalFormatting>
  <conditionalFormatting sqref="BJ22">
    <cfRule type="containsText" dxfId="394" priority="395" operator="containsText" text="Probable">
      <formula>NOT(ISERROR(SEARCH("Probable",BJ22)))</formula>
    </cfRule>
  </conditionalFormatting>
  <conditionalFormatting sqref="BJ22">
    <cfRule type="containsText" dxfId="393" priority="396" operator="containsText" text="Casi seguro">
      <formula>NOT(ISERROR(SEARCH("Casi seguro",BJ22)))</formula>
    </cfRule>
  </conditionalFormatting>
  <conditionalFormatting sqref="BJ22">
    <cfRule type="cellIs" dxfId="392" priority="397" operator="equal">
      <formula>"Posible"</formula>
    </cfRule>
  </conditionalFormatting>
  <conditionalFormatting sqref="BM23">
    <cfRule type="containsText" dxfId="391" priority="389" operator="containsText" text="Extremo">
      <formula>NOT(ISERROR(SEARCH(("Extremo"),(BM23))))</formula>
    </cfRule>
  </conditionalFormatting>
  <conditionalFormatting sqref="BM23">
    <cfRule type="containsText" dxfId="390" priority="390" operator="containsText" text="Alto">
      <formula>NOT(ISERROR(SEARCH(("Alto"),(BM23))))</formula>
    </cfRule>
  </conditionalFormatting>
  <conditionalFormatting sqref="BM23">
    <cfRule type="containsText" dxfId="389" priority="391" operator="containsText" text="Moderado">
      <formula>NOT(ISERROR(SEARCH(("Moderado"),(BM23))))</formula>
    </cfRule>
  </conditionalFormatting>
  <conditionalFormatting sqref="BM23">
    <cfRule type="containsText" dxfId="388" priority="392" operator="containsText" text="Bajo">
      <formula>NOT(ISERROR(SEARCH(("Bajo"),(BM23))))</formula>
    </cfRule>
  </conditionalFormatting>
  <conditionalFormatting sqref="BB22:BE23">
    <cfRule type="containsText" dxfId="387" priority="386" operator="containsText" text="Débil">
      <formula>NOT(ISERROR(SEARCH("Débil",BB22)))</formula>
    </cfRule>
  </conditionalFormatting>
  <conditionalFormatting sqref="BB22:BE23">
    <cfRule type="containsText" dxfId="386" priority="387" operator="containsText" text="Moderado">
      <formula>NOT(ISERROR(SEARCH("Moderado",BB22)))</formula>
    </cfRule>
  </conditionalFormatting>
  <conditionalFormatting sqref="BB22:BE23">
    <cfRule type="containsText" dxfId="385" priority="388" operator="containsText" text="Fuerte">
      <formula>NOT(ISERROR(SEARCH("Fuerte",BB22)))</formula>
    </cfRule>
  </conditionalFormatting>
  <conditionalFormatting sqref="BG22">
    <cfRule type="containsText" dxfId="384" priority="383" operator="containsText" text="Débil">
      <formula>NOT(ISERROR(SEARCH("Débil",BG22)))</formula>
    </cfRule>
  </conditionalFormatting>
  <conditionalFormatting sqref="BG22">
    <cfRule type="containsText" dxfId="383" priority="384" operator="containsText" text="Moderado">
      <formula>NOT(ISERROR(SEARCH("Moderado",BG22)))</formula>
    </cfRule>
  </conditionalFormatting>
  <conditionalFormatting sqref="BG22">
    <cfRule type="containsText" dxfId="382" priority="385" operator="containsText" text="Fuerte">
      <formula>NOT(ISERROR(SEARCH("Fuerte",BG22)))</formula>
    </cfRule>
  </conditionalFormatting>
  <conditionalFormatting sqref="BI22">
    <cfRule type="containsText" dxfId="381" priority="378" operator="containsText" text="Rara vez">
      <formula>NOT(ISERROR(SEARCH("Rara vez",BI22)))</formula>
    </cfRule>
  </conditionalFormatting>
  <conditionalFormatting sqref="BI22">
    <cfRule type="containsText" dxfId="380" priority="379" operator="containsText" text="Improbable">
      <formula>NOT(ISERROR(SEARCH("Improbable",BI22)))</formula>
    </cfRule>
  </conditionalFormatting>
  <conditionalFormatting sqref="BI22">
    <cfRule type="containsText" dxfId="379" priority="380" operator="containsText" text="Probable">
      <formula>NOT(ISERROR(SEARCH("Probable",BI22)))</formula>
    </cfRule>
  </conditionalFormatting>
  <conditionalFormatting sqref="BI22">
    <cfRule type="containsText" dxfId="378" priority="381" operator="containsText" text="Casi seguro">
      <formula>NOT(ISERROR(SEARCH("Casi seguro",BI22)))</formula>
    </cfRule>
  </conditionalFormatting>
  <conditionalFormatting sqref="BI22">
    <cfRule type="cellIs" dxfId="377" priority="382" operator="equal">
      <formula>"Posible"</formula>
    </cfRule>
  </conditionalFormatting>
  <conditionalFormatting sqref="BH22:BH23">
    <cfRule type="containsText" dxfId="376" priority="375" operator="containsText" text="Débil">
      <formula>NOT(ISERROR(SEARCH("Débil",BH22)))</formula>
    </cfRule>
  </conditionalFormatting>
  <conditionalFormatting sqref="BH22:BH23">
    <cfRule type="containsText" dxfId="375" priority="376" operator="containsText" text="Moderado">
      <formula>NOT(ISERROR(SEARCH("Moderado",BH22)))</formula>
    </cfRule>
  </conditionalFormatting>
  <conditionalFormatting sqref="BH22:BH23">
    <cfRule type="containsText" dxfId="374" priority="377" operator="containsText" text="Fuerte">
      <formula>NOT(ISERROR(SEARCH("Fuerte",BH22)))</formula>
    </cfRule>
  </conditionalFormatting>
  <conditionalFormatting sqref="BK22">
    <cfRule type="containsText" dxfId="373" priority="371" operator="containsText" text="Extremo">
      <formula>NOT(ISERROR(SEARCH(("Extremo"),(BK22))))</formula>
    </cfRule>
  </conditionalFormatting>
  <conditionalFormatting sqref="BK22">
    <cfRule type="containsText" dxfId="372" priority="372" operator="containsText" text="Alto">
      <formula>NOT(ISERROR(SEARCH(("Alto"),(BK22))))</formula>
    </cfRule>
  </conditionalFormatting>
  <conditionalFormatting sqref="BK22">
    <cfRule type="containsText" dxfId="371" priority="373" operator="containsText" text="Moderado">
      <formula>NOT(ISERROR(SEARCH(("Moderado"),(BK22))))</formula>
    </cfRule>
  </conditionalFormatting>
  <conditionalFormatting sqref="BK22">
    <cfRule type="containsText" dxfId="370" priority="374" operator="containsText" text="Bajo">
      <formula>NOT(ISERROR(SEARCH(("Bajo"),(BK22))))</formula>
    </cfRule>
  </conditionalFormatting>
  <conditionalFormatting sqref="BK26:BK27">
    <cfRule type="containsText" dxfId="369" priority="218" operator="containsText" text="Extremo">
      <formula>NOT(ISERROR(SEARCH(("Extremo"),(BK26))))</formula>
    </cfRule>
  </conditionalFormatting>
  <conditionalFormatting sqref="I24">
    <cfRule type="containsText" dxfId="368" priority="337" operator="containsText" text="Rara vez">
      <formula>NOT(ISERROR(SEARCH("Rara vez",I24)))</formula>
    </cfRule>
  </conditionalFormatting>
  <conditionalFormatting sqref="I24">
    <cfRule type="containsText" dxfId="367" priority="338" operator="containsText" text="Improbable">
      <formula>NOT(ISERROR(SEARCH("Improbable",I24)))</formula>
    </cfRule>
  </conditionalFormatting>
  <conditionalFormatting sqref="I24">
    <cfRule type="containsText" dxfId="366" priority="339" operator="containsText" text="Probable">
      <formula>NOT(ISERROR(SEARCH("Probable",I24)))</formula>
    </cfRule>
  </conditionalFormatting>
  <conditionalFormatting sqref="I24">
    <cfRule type="containsText" dxfId="365" priority="340" operator="containsText" text="Casi seguro">
      <formula>NOT(ISERROR(SEARCH("Casi seguro",I24)))</formula>
    </cfRule>
  </conditionalFormatting>
  <conditionalFormatting sqref="I24">
    <cfRule type="cellIs" dxfId="364" priority="341" operator="equal">
      <formula>"Posible"</formula>
    </cfRule>
  </conditionalFormatting>
  <conditionalFormatting sqref="AE24">
    <cfRule type="containsText" dxfId="363" priority="342" operator="containsText" text="Catastrófico">
      <formula>NOT(ISERROR(SEARCH(("Catastrófico"),(AE24))))</formula>
    </cfRule>
  </conditionalFormatting>
  <conditionalFormatting sqref="AE24">
    <cfRule type="containsText" dxfId="362" priority="343" operator="containsText" text="Mayor">
      <formula>NOT(ISERROR(SEARCH(("Mayor"),(AE24))))</formula>
    </cfRule>
  </conditionalFormatting>
  <conditionalFormatting sqref="AE24">
    <cfRule type="containsText" dxfId="361" priority="344" operator="containsText" text="Moderado">
      <formula>NOT(ISERROR(SEARCH(("Moderado"),(AE24))))</formula>
    </cfRule>
  </conditionalFormatting>
  <conditionalFormatting sqref="AE24">
    <cfRule type="containsText" dxfId="360" priority="345" operator="containsText" text="Menor">
      <formula>NOT(ISERROR(SEARCH(("Menor"),(AE24))))</formula>
    </cfRule>
  </conditionalFormatting>
  <conditionalFormatting sqref="AE24">
    <cfRule type="containsText" dxfId="359" priority="346" operator="containsText" text="Leve">
      <formula>NOT(ISERROR(SEARCH(("Leve"),(AE24))))</formula>
    </cfRule>
  </conditionalFormatting>
  <conditionalFormatting sqref="AH24:AH25">
    <cfRule type="containsText" dxfId="358" priority="347" operator="containsText" text="Extremo">
      <formula>NOT(ISERROR(SEARCH(("Extremo"),(AH24))))</formula>
    </cfRule>
  </conditionalFormatting>
  <conditionalFormatting sqref="AH24:AH25">
    <cfRule type="containsText" dxfId="357" priority="348" operator="containsText" text="Alto">
      <formula>NOT(ISERROR(SEARCH(("Alto"),(AH24))))</formula>
    </cfRule>
  </conditionalFormatting>
  <conditionalFormatting sqref="AH24:AH25">
    <cfRule type="containsText" dxfId="356" priority="349" operator="containsText" text="Moderado">
      <formula>NOT(ISERROR(SEARCH(("Moderado"),(AH24))))</formula>
    </cfRule>
  </conditionalFormatting>
  <conditionalFormatting sqref="AH24:AH25">
    <cfRule type="containsText" dxfId="355" priority="350" operator="containsText" text="Bajo">
      <formula>NOT(ISERROR(SEARCH(("Bajo"),(AH24))))</formula>
    </cfRule>
  </conditionalFormatting>
  <conditionalFormatting sqref="AD24:AD25">
    <cfRule type="containsText" dxfId="354" priority="351" operator="containsText" text="Muy Baja">
      <formula>NOT(ISERROR(SEARCH(("Muy Baja"),(AD24))))</formula>
    </cfRule>
  </conditionalFormatting>
  <conditionalFormatting sqref="AD24:AD25">
    <cfRule type="containsText" dxfId="353" priority="352" operator="containsText" text="Baja">
      <formula>NOT(ISERROR(SEARCH(("Baja"),(AD24))))</formula>
    </cfRule>
  </conditionalFormatting>
  <conditionalFormatting sqref="AD24:AD25">
    <cfRule type="containsText" dxfId="352" priority="353" operator="containsText" text="A l t a">
      <formula>NOT(ISERROR(SEARCH(("A l t a"),(AD24))))</formula>
    </cfRule>
  </conditionalFormatting>
  <conditionalFormatting sqref="AD24:AD25">
    <cfRule type="containsText" dxfId="351" priority="354" operator="containsText" text="Muy Alta">
      <formula>NOT(ISERROR(SEARCH(("Muy Alta"),(AD24))))</formula>
    </cfRule>
  </conditionalFormatting>
  <conditionalFormatting sqref="AD24:AD25">
    <cfRule type="cellIs" dxfId="350" priority="355" operator="equal">
      <formula>"Media"</formula>
    </cfRule>
  </conditionalFormatting>
  <conditionalFormatting sqref="J24:J25">
    <cfRule type="containsText" dxfId="349" priority="356" operator="containsText" text="Muy Baja">
      <formula>NOT(ISERROR(SEARCH(("Muy Baja"),(J24))))</formula>
    </cfRule>
  </conditionalFormatting>
  <conditionalFormatting sqref="J24:J25">
    <cfRule type="containsText" dxfId="348" priority="357" operator="containsText" text="Baja">
      <formula>NOT(ISERROR(SEARCH(("Baja"),(J24))))</formula>
    </cfRule>
  </conditionalFormatting>
  <conditionalFormatting sqref="J24:J25">
    <cfRule type="containsText" dxfId="347" priority="358" operator="containsText" text="A l t a">
      <formula>NOT(ISERROR(SEARCH(("A l t a"),(J24))))</formula>
    </cfRule>
  </conditionalFormatting>
  <conditionalFormatting sqref="J24:J25">
    <cfRule type="containsText" dxfId="346" priority="359" operator="containsText" text="Muy Alta">
      <formula>NOT(ISERROR(SEARCH(("Muy Alta"),(J24))))</formula>
    </cfRule>
  </conditionalFormatting>
  <conditionalFormatting sqref="J24:J25">
    <cfRule type="cellIs" dxfId="345" priority="360" operator="equal">
      <formula>"Media"</formula>
    </cfRule>
  </conditionalFormatting>
  <conditionalFormatting sqref="K24">
    <cfRule type="containsText" dxfId="344" priority="361" operator="containsText" text="Muy Baja">
      <formula>NOT(ISERROR(SEARCH(("Muy Baja"),(K24))))</formula>
    </cfRule>
  </conditionalFormatting>
  <conditionalFormatting sqref="K24">
    <cfRule type="containsText" dxfId="343" priority="362" operator="containsText" text="Baja">
      <formula>NOT(ISERROR(SEARCH(("Baja"),(K24))))</formula>
    </cfRule>
  </conditionalFormatting>
  <conditionalFormatting sqref="K24">
    <cfRule type="containsText" dxfId="342" priority="363" operator="containsText" text="A l t a">
      <formula>NOT(ISERROR(SEARCH(("A l t a"),(K24))))</formula>
    </cfRule>
  </conditionalFormatting>
  <conditionalFormatting sqref="K24">
    <cfRule type="containsText" dxfId="341" priority="364" operator="containsText" text="Muy Alta">
      <formula>NOT(ISERROR(SEARCH(("Muy Alta"),(K24))))</formula>
    </cfRule>
  </conditionalFormatting>
  <conditionalFormatting sqref="K24">
    <cfRule type="cellIs" dxfId="340" priority="365" operator="equal">
      <formula>"Media"</formula>
    </cfRule>
  </conditionalFormatting>
  <conditionalFormatting sqref="L24:O24 R24">
    <cfRule type="containsText" dxfId="339" priority="366" operator="containsText" text="Muy Baja">
      <formula>NOT(ISERROR(SEARCH(("Muy Baja"),(L24))))</formula>
    </cfRule>
  </conditionalFormatting>
  <conditionalFormatting sqref="L24:O24 R24">
    <cfRule type="containsText" dxfId="338" priority="367" operator="containsText" text="Baja">
      <formula>NOT(ISERROR(SEARCH(("Baja"),(L24))))</formula>
    </cfRule>
  </conditionalFormatting>
  <conditionalFormatting sqref="L24:O24 R24">
    <cfRule type="containsText" dxfId="337" priority="368" operator="containsText" text="A l t a">
      <formula>NOT(ISERROR(SEARCH(("A l t a"),(L24))))</formula>
    </cfRule>
  </conditionalFormatting>
  <conditionalFormatting sqref="L24:O24 R24">
    <cfRule type="containsText" dxfId="336" priority="369" operator="containsText" text="Muy Alta">
      <formula>NOT(ISERROR(SEARCH(("Muy Alta"),(L24))))</formula>
    </cfRule>
  </conditionalFormatting>
  <conditionalFormatting sqref="L24:O24 R24">
    <cfRule type="cellIs" dxfId="335" priority="370" operator="equal">
      <formula>"Media"</formula>
    </cfRule>
  </conditionalFormatting>
  <conditionalFormatting sqref="AY24:AY25 BA24:BA25 BF24:BG25">
    <cfRule type="containsText" dxfId="334" priority="334" operator="containsText" text="Débil">
      <formula>NOT(ISERROR(SEARCH("Débil",AY24)))</formula>
    </cfRule>
  </conditionalFormatting>
  <conditionalFormatting sqref="AY24:AY25 BA24:BA25 BF24:BG25">
    <cfRule type="containsText" dxfId="333" priority="335" operator="containsText" text="Moderado">
      <formula>NOT(ISERROR(SEARCH("Moderado",AY24)))</formula>
    </cfRule>
  </conditionalFormatting>
  <conditionalFormatting sqref="AY24:AY25 BA24:BA25 BF24:BG25">
    <cfRule type="containsText" dxfId="332" priority="336" operator="containsText" text="Fuerte">
      <formula>NOT(ISERROR(SEARCH("Fuerte",AY24)))</formula>
    </cfRule>
  </conditionalFormatting>
  <conditionalFormatting sqref="AG24">
    <cfRule type="containsText" dxfId="331" priority="330" operator="containsText" text="Extremo">
      <formula>NOT(ISERROR(SEARCH(("Extremo"),(AG24))))</formula>
    </cfRule>
  </conditionalFormatting>
  <conditionalFormatting sqref="AG24">
    <cfRule type="containsText" dxfId="330" priority="331" operator="containsText" text="Alto">
      <formula>NOT(ISERROR(SEARCH(("Alto"),(AG24))))</formula>
    </cfRule>
  </conditionalFormatting>
  <conditionalFormatting sqref="AG24">
    <cfRule type="containsText" dxfId="329" priority="332" operator="containsText" text="Moderado">
      <formula>NOT(ISERROR(SEARCH(("Moderado"),(AG24))))</formula>
    </cfRule>
  </conditionalFormatting>
  <conditionalFormatting sqref="AG24">
    <cfRule type="containsText" dxfId="328" priority="333" operator="containsText" text="Bajo">
      <formula>NOT(ISERROR(SEARCH(("Bajo"),(AG24))))</formula>
    </cfRule>
  </conditionalFormatting>
  <conditionalFormatting sqref="BJ24">
    <cfRule type="containsText" dxfId="327" priority="325" operator="containsText" text="Rara vez">
      <formula>NOT(ISERROR(SEARCH("Rara vez",BJ24)))</formula>
    </cfRule>
  </conditionalFormatting>
  <conditionalFormatting sqref="BJ24">
    <cfRule type="containsText" dxfId="326" priority="326" operator="containsText" text="Improbable">
      <formula>NOT(ISERROR(SEARCH("Improbable",BJ24)))</formula>
    </cfRule>
  </conditionalFormatting>
  <conditionalFormatting sqref="BJ24">
    <cfRule type="containsText" dxfId="325" priority="327" operator="containsText" text="Probable">
      <formula>NOT(ISERROR(SEARCH("Probable",BJ24)))</formula>
    </cfRule>
  </conditionalFormatting>
  <conditionalFormatting sqref="BJ24">
    <cfRule type="containsText" dxfId="324" priority="328" operator="containsText" text="Casi seguro">
      <formula>NOT(ISERROR(SEARCH("Casi seguro",BJ24)))</formula>
    </cfRule>
  </conditionalFormatting>
  <conditionalFormatting sqref="BJ24">
    <cfRule type="cellIs" dxfId="323" priority="329" operator="equal">
      <formula>"Posible"</formula>
    </cfRule>
  </conditionalFormatting>
  <conditionalFormatting sqref="AI25">
    <cfRule type="containsText" dxfId="322" priority="313" operator="containsText" text="Extremo">
      <formula>NOT(ISERROR(SEARCH(("Extremo"),(AI25))))</formula>
    </cfRule>
  </conditionalFormatting>
  <conditionalFormatting sqref="AI25">
    <cfRule type="containsText" dxfId="321" priority="314" operator="containsText" text="Alto">
      <formula>NOT(ISERROR(SEARCH(("Alto"),(AI25))))</formula>
    </cfRule>
  </conditionalFormatting>
  <conditionalFormatting sqref="AI25">
    <cfRule type="containsText" dxfId="320" priority="315" operator="containsText" text="Moderado">
      <formula>NOT(ISERROR(SEARCH(("Moderado"),(AI25))))</formula>
    </cfRule>
  </conditionalFormatting>
  <conditionalFormatting sqref="AI25">
    <cfRule type="containsText" dxfId="319" priority="316" operator="containsText" text="Bajo">
      <formula>NOT(ISERROR(SEARCH(("Bajo"),(AI25))))</formula>
    </cfRule>
  </conditionalFormatting>
  <conditionalFormatting sqref="AI25">
    <cfRule type="containsText" dxfId="318" priority="317" operator="containsText" text="Extremo">
      <formula>NOT(ISERROR(SEARCH(("Extremo"),(AI25))))</formula>
    </cfRule>
  </conditionalFormatting>
  <conditionalFormatting sqref="AI25">
    <cfRule type="containsText" dxfId="317" priority="318" operator="containsText" text="Alto">
      <formula>NOT(ISERROR(SEARCH(("Alto"),(AI25))))</formula>
    </cfRule>
  </conditionalFormatting>
  <conditionalFormatting sqref="AI25">
    <cfRule type="containsText" dxfId="316" priority="319" operator="containsText" text="Moderado">
      <formula>NOT(ISERROR(SEARCH(("Moderado"),(AI25))))</formula>
    </cfRule>
  </conditionalFormatting>
  <conditionalFormatting sqref="AI25">
    <cfRule type="containsText" dxfId="315" priority="320" operator="containsText" text="Bajo">
      <formula>NOT(ISERROR(SEARCH(("Bajo"),(AI25))))</formula>
    </cfRule>
  </conditionalFormatting>
  <conditionalFormatting sqref="AI25">
    <cfRule type="containsText" dxfId="314" priority="321" operator="containsText" text="Extremo">
      <formula>NOT(ISERROR(SEARCH(("Extremo"),(AI25))))</formula>
    </cfRule>
  </conditionalFormatting>
  <conditionalFormatting sqref="AI25">
    <cfRule type="containsText" dxfId="313" priority="322" operator="containsText" text="Alto">
      <formula>NOT(ISERROR(SEARCH(("Alto"),(AI25))))</formula>
    </cfRule>
  </conditionalFormatting>
  <conditionalFormatting sqref="AI25">
    <cfRule type="containsText" dxfId="312" priority="323" operator="containsText" text="Moderado">
      <formula>NOT(ISERROR(SEARCH(("Moderado"),(AI25))))</formula>
    </cfRule>
  </conditionalFormatting>
  <conditionalFormatting sqref="AI25">
    <cfRule type="containsText" dxfId="311" priority="324" operator="containsText" text="Bajo">
      <formula>NOT(ISERROR(SEARCH(("Bajo"),(AI25))))</formula>
    </cfRule>
  </conditionalFormatting>
  <conditionalFormatting sqref="P24">
    <cfRule type="containsText" dxfId="310" priority="308" operator="containsText" text="Muy Baja">
      <formula>NOT(ISERROR(SEARCH(("Muy Baja"),(P24))))</formula>
    </cfRule>
  </conditionalFormatting>
  <conditionalFormatting sqref="P24">
    <cfRule type="containsText" dxfId="309" priority="309" operator="containsText" text="Baja">
      <formula>NOT(ISERROR(SEARCH(("Baja"),(P24))))</formula>
    </cfRule>
  </conditionalFormatting>
  <conditionalFormatting sqref="P24">
    <cfRule type="containsText" dxfId="308" priority="310" operator="containsText" text="A l t a">
      <formula>NOT(ISERROR(SEARCH(("A l t a"),(P24))))</formula>
    </cfRule>
  </conditionalFormatting>
  <conditionalFormatting sqref="P24">
    <cfRule type="containsText" dxfId="307" priority="311" operator="containsText" text="Muy Alta">
      <formula>NOT(ISERROR(SEARCH(("Muy Alta"),(P24))))</formula>
    </cfRule>
  </conditionalFormatting>
  <conditionalFormatting sqref="P24">
    <cfRule type="cellIs" dxfId="306" priority="312" operator="equal">
      <formula>"Media"</formula>
    </cfRule>
  </conditionalFormatting>
  <conditionalFormatting sqref="Q24">
    <cfRule type="containsText" dxfId="305" priority="303" operator="containsText" text="Muy Baja">
      <formula>NOT(ISERROR(SEARCH(("Muy Baja"),(Q24))))</formula>
    </cfRule>
  </conditionalFormatting>
  <conditionalFormatting sqref="Q24">
    <cfRule type="containsText" dxfId="304" priority="304" operator="containsText" text="Baja">
      <formula>NOT(ISERROR(SEARCH(("Baja"),(Q24))))</formula>
    </cfRule>
  </conditionalFormatting>
  <conditionalFormatting sqref="Q24">
    <cfRule type="containsText" dxfId="303" priority="305" operator="containsText" text="A l t a">
      <formula>NOT(ISERROR(SEARCH(("A l t a"),(Q24))))</formula>
    </cfRule>
  </conditionalFormatting>
  <conditionalFormatting sqref="Q24">
    <cfRule type="containsText" dxfId="302" priority="306" operator="containsText" text="Muy Alta">
      <formula>NOT(ISERROR(SEARCH(("Muy Alta"),(Q24))))</formula>
    </cfRule>
  </conditionalFormatting>
  <conditionalFormatting sqref="Q24">
    <cfRule type="cellIs" dxfId="301" priority="307" operator="equal">
      <formula>"Media"</formula>
    </cfRule>
  </conditionalFormatting>
  <conditionalFormatting sqref="S24">
    <cfRule type="containsText" dxfId="300" priority="298" operator="containsText" text="Muy Baja">
      <formula>NOT(ISERROR(SEARCH(("Muy Baja"),(S24))))</formula>
    </cfRule>
  </conditionalFormatting>
  <conditionalFormatting sqref="S24">
    <cfRule type="containsText" dxfId="299" priority="299" operator="containsText" text="Baja">
      <formula>NOT(ISERROR(SEARCH(("Baja"),(S24))))</formula>
    </cfRule>
  </conditionalFormatting>
  <conditionalFormatting sqref="S24">
    <cfRule type="containsText" dxfId="298" priority="300" operator="containsText" text="A l t a">
      <formula>NOT(ISERROR(SEARCH(("A l t a"),(S24))))</formula>
    </cfRule>
  </conditionalFormatting>
  <conditionalFormatting sqref="S24">
    <cfRule type="containsText" dxfId="297" priority="301" operator="containsText" text="Muy Alta">
      <formula>NOT(ISERROR(SEARCH(("Muy Alta"),(S24))))</formula>
    </cfRule>
  </conditionalFormatting>
  <conditionalFormatting sqref="S24">
    <cfRule type="cellIs" dxfId="296" priority="302" operator="equal">
      <formula>"Media"</formula>
    </cfRule>
  </conditionalFormatting>
  <conditionalFormatting sqref="U24">
    <cfRule type="containsText" dxfId="295" priority="293" operator="containsText" text="Muy Baja">
      <formula>NOT(ISERROR(SEARCH(("Muy Baja"),(U24))))</formula>
    </cfRule>
  </conditionalFormatting>
  <conditionalFormatting sqref="U24">
    <cfRule type="containsText" dxfId="294" priority="294" operator="containsText" text="Baja">
      <formula>NOT(ISERROR(SEARCH(("Baja"),(U24))))</formula>
    </cfRule>
  </conditionalFormatting>
  <conditionalFormatting sqref="U24">
    <cfRule type="containsText" dxfId="293" priority="295" operator="containsText" text="A l t a">
      <formula>NOT(ISERROR(SEARCH(("A l t a"),(U24))))</formula>
    </cfRule>
  </conditionalFormatting>
  <conditionalFormatting sqref="U24">
    <cfRule type="containsText" dxfId="292" priority="296" operator="containsText" text="Muy Alta">
      <formula>NOT(ISERROR(SEARCH(("Muy Alta"),(U24))))</formula>
    </cfRule>
  </conditionalFormatting>
  <conditionalFormatting sqref="U24">
    <cfRule type="cellIs" dxfId="291" priority="297" operator="equal">
      <formula>"Media"</formula>
    </cfRule>
  </conditionalFormatting>
  <conditionalFormatting sqref="V24">
    <cfRule type="containsText" dxfId="290" priority="288" operator="containsText" text="Muy Baja">
      <formula>NOT(ISERROR(SEARCH(("Muy Baja"),(V24))))</formula>
    </cfRule>
  </conditionalFormatting>
  <conditionalFormatting sqref="V24">
    <cfRule type="containsText" dxfId="289" priority="289" operator="containsText" text="Baja">
      <formula>NOT(ISERROR(SEARCH(("Baja"),(V24))))</formula>
    </cfRule>
  </conditionalFormatting>
  <conditionalFormatting sqref="V24">
    <cfRule type="containsText" dxfId="288" priority="290" operator="containsText" text="A l t a">
      <formula>NOT(ISERROR(SEARCH(("A l t a"),(V24))))</formula>
    </cfRule>
  </conditionalFormatting>
  <conditionalFormatting sqref="V24">
    <cfRule type="containsText" dxfId="287" priority="291" operator="containsText" text="Muy Alta">
      <formula>NOT(ISERROR(SEARCH(("Muy Alta"),(V24))))</formula>
    </cfRule>
  </conditionalFormatting>
  <conditionalFormatting sqref="V24">
    <cfRule type="cellIs" dxfId="286" priority="292" operator="equal">
      <formula>"Media"</formula>
    </cfRule>
  </conditionalFormatting>
  <conditionalFormatting sqref="Y24">
    <cfRule type="containsText" dxfId="285" priority="283" operator="containsText" text="Muy Baja">
      <formula>NOT(ISERROR(SEARCH(("Muy Baja"),(Y24))))</formula>
    </cfRule>
  </conditionalFormatting>
  <conditionalFormatting sqref="Y24">
    <cfRule type="containsText" dxfId="284" priority="284" operator="containsText" text="Baja">
      <formula>NOT(ISERROR(SEARCH(("Baja"),(Y24))))</formula>
    </cfRule>
  </conditionalFormatting>
  <conditionalFormatting sqref="Y24">
    <cfRule type="containsText" dxfId="283" priority="285" operator="containsText" text="A l t a">
      <formula>NOT(ISERROR(SEARCH(("A l t a"),(Y24))))</formula>
    </cfRule>
  </conditionalFormatting>
  <conditionalFormatting sqref="Y24">
    <cfRule type="containsText" dxfId="282" priority="286" operator="containsText" text="Muy Alta">
      <formula>NOT(ISERROR(SEARCH(("Muy Alta"),(Y24))))</formula>
    </cfRule>
  </conditionalFormatting>
  <conditionalFormatting sqref="Y24">
    <cfRule type="cellIs" dxfId="281" priority="287" operator="equal">
      <formula>"Media"</formula>
    </cfRule>
  </conditionalFormatting>
  <conditionalFormatting sqref="T24">
    <cfRule type="containsText" dxfId="280" priority="278" operator="containsText" text="Muy Baja">
      <formula>NOT(ISERROR(SEARCH(("Muy Baja"),(T24))))</formula>
    </cfRule>
  </conditionalFormatting>
  <conditionalFormatting sqref="T24">
    <cfRule type="containsText" dxfId="279" priority="279" operator="containsText" text="Baja">
      <formula>NOT(ISERROR(SEARCH(("Baja"),(T24))))</formula>
    </cfRule>
  </conditionalFormatting>
  <conditionalFormatting sqref="T24">
    <cfRule type="containsText" dxfId="278" priority="280" operator="containsText" text="A l t a">
      <formula>NOT(ISERROR(SEARCH(("A l t a"),(T24))))</formula>
    </cfRule>
  </conditionalFormatting>
  <conditionalFormatting sqref="T24">
    <cfRule type="containsText" dxfId="277" priority="281" operator="containsText" text="Muy Alta">
      <formula>NOT(ISERROR(SEARCH(("Muy Alta"),(T24))))</formula>
    </cfRule>
  </conditionalFormatting>
  <conditionalFormatting sqref="T24">
    <cfRule type="cellIs" dxfId="276" priority="282" operator="equal">
      <formula>"Media"</formula>
    </cfRule>
  </conditionalFormatting>
  <conditionalFormatting sqref="W24">
    <cfRule type="containsText" dxfId="275" priority="273" operator="containsText" text="Muy Baja">
      <formula>NOT(ISERROR(SEARCH(("Muy Baja"),(W24))))</formula>
    </cfRule>
  </conditionalFormatting>
  <conditionalFormatting sqref="W24">
    <cfRule type="containsText" dxfId="274" priority="274" operator="containsText" text="Baja">
      <formula>NOT(ISERROR(SEARCH(("Baja"),(W24))))</formula>
    </cfRule>
  </conditionalFormatting>
  <conditionalFormatting sqref="W24">
    <cfRule type="containsText" dxfId="273" priority="275" operator="containsText" text="A l t a">
      <formula>NOT(ISERROR(SEARCH(("A l t a"),(W24))))</formula>
    </cfRule>
  </conditionalFormatting>
  <conditionalFormatting sqref="W24">
    <cfRule type="containsText" dxfId="272" priority="276" operator="containsText" text="Muy Alta">
      <formula>NOT(ISERROR(SEARCH(("Muy Alta"),(W24))))</formula>
    </cfRule>
  </conditionalFormatting>
  <conditionalFormatting sqref="W24">
    <cfRule type="cellIs" dxfId="271" priority="277" operator="equal">
      <formula>"Media"</formula>
    </cfRule>
  </conditionalFormatting>
  <conditionalFormatting sqref="X24">
    <cfRule type="containsText" dxfId="270" priority="268" operator="containsText" text="Muy Baja">
      <formula>NOT(ISERROR(SEARCH(("Muy Baja"),(X24))))</formula>
    </cfRule>
  </conditionalFormatting>
  <conditionalFormatting sqref="X24">
    <cfRule type="containsText" dxfId="269" priority="269" operator="containsText" text="Baja">
      <formula>NOT(ISERROR(SEARCH(("Baja"),(X24))))</formula>
    </cfRule>
  </conditionalFormatting>
  <conditionalFormatting sqref="X24">
    <cfRule type="containsText" dxfId="268" priority="270" operator="containsText" text="A l t a">
      <formula>NOT(ISERROR(SEARCH(("A l t a"),(X24))))</formula>
    </cfRule>
  </conditionalFormatting>
  <conditionalFormatting sqref="X24">
    <cfRule type="containsText" dxfId="267" priority="271" operator="containsText" text="Muy Alta">
      <formula>NOT(ISERROR(SEARCH(("Muy Alta"),(X24))))</formula>
    </cfRule>
  </conditionalFormatting>
  <conditionalFormatting sqref="X24">
    <cfRule type="cellIs" dxfId="266" priority="272" operator="equal">
      <formula>"Media"</formula>
    </cfRule>
  </conditionalFormatting>
  <conditionalFormatting sqref="Z24">
    <cfRule type="containsText" dxfId="265" priority="263" operator="containsText" text="Muy Baja">
      <formula>NOT(ISERROR(SEARCH(("Muy Baja"),(Z24))))</formula>
    </cfRule>
  </conditionalFormatting>
  <conditionalFormatting sqref="Z24">
    <cfRule type="containsText" dxfId="264" priority="264" operator="containsText" text="Baja">
      <formula>NOT(ISERROR(SEARCH(("Baja"),(Z24))))</formula>
    </cfRule>
  </conditionalFormatting>
  <conditionalFormatting sqref="Z24">
    <cfRule type="containsText" dxfId="263" priority="265" operator="containsText" text="A l t a">
      <formula>NOT(ISERROR(SEARCH(("A l t a"),(Z24))))</formula>
    </cfRule>
  </conditionalFormatting>
  <conditionalFormatting sqref="Z24">
    <cfRule type="containsText" dxfId="262" priority="266" operator="containsText" text="Muy Alta">
      <formula>NOT(ISERROR(SEARCH(("Muy Alta"),(Z24))))</formula>
    </cfRule>
  </conditionalFormatting>
  <conditionalFormatting sqref="Z24">
    <cfRule type="cellIs" dxfId="261" priority="267" operator="equal">
      <formula>"Media"</formula>
    </cfRule>
  </conditionalFormatting>
  <conditionalFormatting sqref="AA24">
    <cfRule type="containsText" dxfId="260" priority="258" operator="containsText" text="Muy Baja">
      <formula>NOT(ISERROR(SEARCH(("Muy Baja"),(AA24))))</formula>
    </cfRule>
  </conditionalFormatting>
  <conditionalFormatting sqref="AA24">
    <cfRule type="containsText" dxfId="259" priority="259" operator="containsText" text="Baja">
      <formula>NOT(ISERROR(SEARCH(("Baja"),(AA24))))</formula>
    </cfRule>
  </conditionalFormatting>
  <conditionalFormatting sqref="AA24">
    <cfRule type="containsText" dxfId="258" priority="260" operator="containsText" text="A l t a">
      <formula>NOT(ISERROR(SEARCH(("A l t a"),(AA24))))</formula>
    </cfRule>
  </conditionalFormatting>
  <conditionalFormatting sqref="AA24">
    <cfRule type="containsText" dxfId="257" priority="261" operator="containsText" text="Muy Alta">
      <formula>NOT(ISERROR(SEARCH(("Muy Alta"),(AA24))))</formula>
    </cfRule>
  </conditionalFormatting>
  <conditionalFormatting sqref="AA24">
    <cfRule type="cellIs" dxfId="256" priority="262" operator="equal">
      <formula>"Media"</formula>
    </cfRule>
  </conditionalFormatting>
  <conditionalFormatting sqref="AB24">
    <cfRule type="containsText" dxfId="255" priority="253" operator="containsText" text="Muy Baja">
      <formula>NOT(ISERROR(SEARCH(("Muy Baja"),(AB24))))</formula>
    </cfRule>
  </conditionalFormatting>
  <conditionalFormatting sqref="AB24">
    <cfRule type="containsText" dxfId="254" priority="254" operator="containsText" text="Baja">
      <formula>NOT(ISERROR(SEARCH(("Baja"),(AB24))))</formula>
    </cfRule>
  </conditionalFormatting>
  <conditionalFormatting sqref="AB24">
    <cfRule type="containsText" dxfId="253" priority="255" operator="containsText" text="A l t a">
      <formula>NOT(ISERROR(SEARCH(("A l t a"),(AB24))))</formula>
    </cfRule>
  </conditionalFormatting>
  <conditionalFormatting sqref="AB24">
    <cfRule type="containsText" dxfId="252" priority="256" operator="containsText" text="Muy Alta">
      <formula>NOT(ISERROR(SEARCH(("Muy Alta"),(AB24))))</formula>
    </cfRule>
  </conditionalFormatting>
  <conditionalFormatting sqref="AB24">
    <cfRule type="cellIs" dxfId="251" priority="257" operator="equal">
      <formula>"Media"</formula>
    </cfRule>
  </conditionalFormatting>
  <conditionalFormatting sqref="AC24">
    <cfRule type="containsText" dxfId="250" priority="248" operator="containsText" text="Muy Baja">
      <formula>NOT(ISERROR(SEARCH(("Muy Baja"),(AC24))))</formula>
    </cfRule>
  </conditionalFormatting>
  <conditionalFormatting sqref="AC24">
    <cfRule type="containsText" dxfId="249" priority="249" operator="containsText" text="Baja">
      <formula>NOT(ISERROR(SEARCH(("Baja"),(AC24))))</formula>
    </cfRule>
  </conditionalFormatting>
  <conditionalFormatting sqref="AC24">
    <cfRule type="containsText" dxfId="248" priority="250" operator="containsText" text="A l t a">
      <formula>NOT(ISERROR(SEARCH(("A l t a"),(AC24))))</formula>
    </cfRule>
  </conditionalFormatting>
  <conditionalFormatting sqref="AC24">
    <cfRule type="containsText" dxfId="247" priority="251" operator="containsText" text="Muy Alta">
      <formula>NOT(ISERROR(SEARCH(("Muy Alta"),(AC24))))</formula>
    </cfRule>
  </conditionalFormatting>
  <conditionalFormatting sqref="AC24">
    <cfRule type="cellIs" dxfId="246" priority="252" operator="equal">
      <formula>"Media"</formula>
    </cfRule>
  </conditionalFormatting>
  <conditionalFormatting sqref="BB24:BE25">
    <cfRule type="containsText" dxfId="245" priority="245" operator="containsText" text="Débil">
      <formula>NOT(ISERROR(SEARCH("Débil",BB24)))</formula>
    </cfRule>
  </conditionalFormatting>
  <conditionalFormatting sqref="BB24:BE25">
    <cfRule type="containsText" dxfId="244" priority="246" operator="containsText" text="Moderado">
      <formula>NOT(ISERROR(SEARCH("Moderado",BB24)))</formula>
    </cfRule>
  </conditionalFormatting>
  <conditionalFormatting sqref="BB24:BE25">
    <cfRule type="containsText" dxfId="243" priority="247" operator="containsText" text="Fuerte">
      <formula>NOT(ISERROR(SEARCH("Fuerte",BB24)))</formula>
    </cfRule>
  </conditionalFormatting>
  <conditionalFormatting sqref="BH24:BH25">
    <cfRule type="containsText" dxfId="242" priority="242" operator="containsText" text="Débil">
      <formula>NOT(ISERROR(SEARCH("Débil",BH24)))</formula>
    </cfRule>
  </conditionalFormatting>
  <conditionalFormatting sqref="BH24:BH25">
    <cfRule type="containsText" dxfId="241" priority="243" operator="containsText" text="Moderado">
      <formula>NOT(ISERROR(SEARCH("Moderado",BH24)))</formula>
    </cfRule>
  </conditionalFormatting>
  <conditionalFormatting sqref="BH24:BH25">
    <cfRule type="containsText" dxfId="240" priority="244" operator="containsText" text="Fuerte">
      <formula>NOT(ISERROR(SEARCH("Fuerte",BH24)))</formula>
    </cfRule>
  </conditionalFormatting>
  <conditionalFormatting sqref="BI24">
    <cfRule type="containsText" dxfId="239" priority="237" operator="containsText" text="Rara vez">
      <formula>NOT(ISERROR(SEARCH("Rara vez",BI24)))</formula>
    </cfRule>
  </conditionalFormatting>
  <conditionalFormatting sqref="BI24">
    <cfRule type="containsText" dxfId="238" priority="238" operator="containsText" text="Improbable">
      <formula>NOT(ISERROR(SEARCH("Improbable",BI24)))</formula>
    </cfRule>
  </conditionalFormatting>
  <conditionalFormatting sqref="BI24">
    <cfRule type="containsText" dxfId="237" priority="239" operator="containsText" text="Probable">
      <formula>NOT(ISERROR(SEARCH("Probable",BI24)))</formula>
    </cfRule>
  </conditionalFormatting>
  <conditionalFormatting sqref="BI24">
    <cfRule type="containsText" dxfId="236" priority="240" operator="containsText" text="Casi seguro">
      <formula>NOT(ISERROR(SEARCH("Casi seguro",BI24)))</formula>
    </cfRule>
  </conditionalFormatting>
  <conditionalFormatting sqref="BI24">
    <cfRule type="cellIs" dxfId="235" priority="241" operator="equal">
      <formula>"Posible"</formula>
    </cfRule>
  </conditionalFormatting>
  <conditionalFormatting sqref="BK24">
    <cfRule type="containsText" dxfId="234" priority="233" operator="containsText" text="Extremo">
      <formula>NOT(ISERROR(SEARCH(("Extremo"),(BK24))))</formula>
    </cfRule>
  </conditionalFormatting>
  <conditionalFormatting sqref="BK24">
    <cfRule type="containsText" dxfId="233" priority="234" operator="containsText" text="Alto">
      <formula>NOT(ISERROR(SEARCH(("Alto"),(BK24))))</formula>
    </cfRule>
  </conditionalFormatting>
  <conditionalFormatting sqref="BK24">
    <cfRule type="containsText" dxfId="232" priority="235" operator="containsText" text="Moderado">
      <formula>NOT(ISERROR(SEARCH(("Moderado"),(BK24))))</formula>
    </cfRule>
  </conditionalFormatting>
  <conditionalFormatting sqref="BK24">
    <cfRule type="containsText" dxfId="231" priority="236" operator="containsText" text="Bajo">
      <formula>NOT(ISERROR(SEARCH(("Bajo"),(BK24))))</formula>
    </cfRule>
  </conditionalFormatting>
  <conditionalFormatting sqref="BB26:BE27">
    <cfRule type="containsText" dxfId="230" priority="230" operator="containsText" text="Débil">
      <formula>NOT(ISERROR(SEARCH("Débil",BB26)))</formula>
    </cfRule>
  </conditionalFormatting>
  <conditionalFormatting sqref="BB26:BE27">
    <cfRule type="containsText" dxfId="229" priority="231" operator="containsText" text="Moderado">
      <formula>NOT(ISERROR(SEARCH("Moderado",BB26)))</formula>
    </cfRule>
  </conditionalFormatting>
  <conditionalFormatting sqref="BB26:BE27">
    <cfRule type="containsText" dxfId="228" priority="232" operator="containsText" text="Fuerte">
      <formula>NOT(ISERROR(SEARCH("Fuerte",BB26)))</formula>
    </cfRule>
  </conditionalFormatting>
  <conditionalFormatting sqref="BH26:BH27">
    <cfRule type="containsText" dxfId="227" priority="227" operator="containsText" text="Débil">
      <formula>NOT(ISERROR(SEARCH("Débil",BH26)))</formula>
    </cfRule>
  </conditionalFormatting>
  <conditionalFormatting sqref="BH26:BH27">
    <cfRule type="containsText" dxfId="226" priority="228" operator="containsText" text="Moderado">
      <formula>NOT(ISERROR(SEARCH("Moderado",BH26)))</formula>
    </cfRule>
  </conditionalFormatting>
  <conditionalFormatting sqref="BH26:BH27">
    <cfRule type="containsText" dxfId="225" priority="229" operator="containsText" text="Fuerte">
      <formula>NOT(ISERROR(SEARCH("Fuerte",BH26)))</formula>
    </cfRule>
  </conditionalFormatting>
  <conditionalFormatting sqref="BI26:BI27">
    <cfRule type="containsText" dxfId="224" priority="222" operator="containsText" text="Rara vez">
      <formula>NOT(ISERROR(SEARCH("Rara vez",BI26)))</formula>
    </cfRule>
  </conditionalFormatting>
  <conditionalFormatting sqref="BI26:BI27">
    <cfRule type="containsText" dxfId="223" priority="223" operator="containsText" text="Improbable">
      <formula>NOT(ISERROR(SEARCH("Improbable",BI26)))</formula>
    </cfRule>
  </conditionalFormatting>
  <conditionalFormatting sqref="BI26:BI27">
    <cfRule type="containsText" dxfId="222" priority="224" operator="containsText" text="Probable">
      <formula>NOT(ISERROR(SEARCH("Probable",BI26)))</formula>
    </cfRule>
  </conditionalFormatting>
  <conditionalFormatting sqref="BI26:BI27">
    <cfRule type="containsText" dxfId="221" priority="225" operator="containsText" text="Casi seguro">
      <formula>NOT(ISERROR(SEARCH("Casi seguro",BI26)))</formula>
    </cfRule>
  </conditionalFormatting>
  <conditionalFormatting sqref="BI26:BI27">
    <cfRule type="cellIs" dxfId="220" priority="226" operator="equal">
      <formula>"Posible"</formula>
    </cfRule>
  </conditionalFormatting>
  <conditionalFormatting sqref="BK26:BK27">
    <cfRule type="containsText" dxfId="219" priority="219" operator="containsText" text="Alto">
      <formula>NOT(ISERROR(SEARCH(("Alto"),(BK26))))</formula>
    </cfRule>
  </conditionalFormatting>
  <conditionalFormatting sqref="BK26:BK27">
    <cfRule type="containsText" dxfId="218" priority="220" operator="containsText" text="Moderado">
      <formula>NOT(ISERROR(SEARCH(("Moderado"),(BK26))))</formula>
    </cfRule>
  </conditionalFormatting>
  <conditionalFormatting sqref="BK26:BK27">
    <cfRule type="containsText" dxfId="217" priority="221" operator="containsText" text="Bajo">
      <formula>NOT(ISERROR(SEARCH(("Bajo"),(BK26))))</formula>
    </cfRule>
  </conditionalFormatting>
  <conditionalFormatting sqref="AE17:AE18">
    <cfRule type="containsText" dxfId="216" priority="1" operator="containsText" text="Catastrófico">
      <formula>NOT(ISERROR(SEARCH("Catastrófico",AE17)))</formula>
    </cfRule>
  </conditionalFormatting>
  <conditionalFormatting sqref="AE17:AE18">
    <cfRule type="containsText" dxfId="215" priority="2" operator="containsText" text="Mayor">
      <formula>NOT(ISERROR(SEARCH("Mayor",AE17)))</formula>
    </cfRule>
  </conditionalFormatting>
  <conditionalFormatting sqref="AE17:AE18">
    <cfRule type="containsText" dxfId="214" priority="3" operator="containsText" text="Moderado">
      <formula>NOT(ISERROR(SEARCH("Moderado",AE17)))</formula>
    </cfRule>
  </conditionalFormatting>
  <conditionalFormatting sqref="AE17:AE18">
    <cfRule type="containsText" dxfId="213" priority="4" operator="containsText" text="Menor">
      <formula>NOT(ISERROR(SEARCH("Menor",AE17)))</formula>
    </cfRule>
  </conditionalFormatting>
  <conditionalFormatting sqref="AE17:AE18">
    <cfRule type="containsText" dxfId="212" priority="5" operator="containsText" text="Leve">
      <formula>NOT(ISERROR(SEARCH("Leve",AE17)))</formula>
    </cfRule>
  </conditionalFormatting>
  <conditionalFormatting sqref="AI17">
    <cfRule type="containsText" dxfId="211" priority="6" operator="containsText" text="Extremo">
      <formula>NOT(ISERROR(SEARCH("Extremo",AI17)))</formula>
    </cfRule>
  </conditionalFormatting>
  <conditionalFormatting sqref="AI17">
    <cfRule type="containsText" dxfId="210" priority="7" operator="containsText" text="Alto">
      <formula>NOT(ISERROR(SEARCH("Alto",AI17)))</formula>
    </cfRule>
  </conditionalFormatting>
  <conditionalFormatting sqref="AI17">
    <cfRule type="containsText" dxfId="209" priority="8" operator="containsText" text="Moderado">
      <formula>NOT(ISERROR(SEARCH("Moderado",AI17)))</formula>
    </cfRule>
  </conditionalFormatting>
  <conditionalFormatting sqref="AI17">
    <cfRule type="containsText" dxfId="208" priority="9" operator="containsText" text="Bajo">
      <formula>NOT(ISERROR(SEARCH("Bajo",AI17)))</formula>
    </cfRule>
  </conditionalFormatting>
  <conditionalFormatting sqref="K17:K18">
    <cfRule type="containsText" dxfId="207" priority="10" operator="containsText" text="Muy Baja">
      <formula>NOT(ISERROR(SEARCH("Muy Baja",K17)))</formula>
    </cfRule>
  </conditionalFormatting>
  <conditionalFormatting sqref="K17:K18">
    <cfRule type="containsText" dxfId="206" priority="11" operator="containsText" text="Baja">
      <formula>NOT(ISERROR(SEARCH("Baja",K17)))</formula>
    </cfRule>
  </conditionalFormatting>
  <conditionalFormatting sqref="K17:K18">
    <cfRule type="containsText" dxfId="205" priority="12" operator="containsText" text="A l t a">
      <formula>NOT(ISERROR(SEARCH("A l t a",K17)))</formula>
    </cfRule>
  </conditionalFormatting>
  <conditionalFormatting sqref="K17:K18">
    <cfRule type="containsText" dxfId="204" priority="13" operator="containsText" text="Muy Alta">
      <formula>NOT(ISERROR(SEARCH("Muy Alta",K17)))</formula>
    </cfRule>
  </conditionalFormatting>
  <conditionalFormatting sqref="K17:K18">
    <cfRule type="cellIs" dxfId="203" priority="14" operator="equal">
      <formula>"Media"</formula>
    </cfRule>
  </conditionalFormatting>
  <conditionalFormatting sqref="AD17">
    <cfRule type="containsText" dxfId="202" priority="15" operator="containsText" text="Muy Baja">
      <formula>NOT(ISERROR(SEARCH("Muy Baja",AD17)))</formula>
    </cfRule>
  </conditionalFormatting>
  <conditionalFormatting sqref="AD17">
    <cfRule type="containsText" dxfId="201" priority="16" operator="containsText" text="Baja">
      <formula>NOT(ISERROR(SEARCH("Baja",AD17)))</formula>
    </cfRule>
  </conditionalFormatting>
  <conditionalFormatting sqref="AD17">
    <cfRule type="containsText" dxfId="200" priority="17" operator="containsText" text="A l t a">
      <formula>NOT(ISERROR(SEARCH("A l t a",AD17)))</formula>
    </cfRule>
  </conditionalFormatting>
  <conditionalFormatting sqref="AD17">
    <cfRule type="containsText" dxfId="199" priority="18" operator="containsText" text="Muy Alta">
      <formula>NOT(ISERROR(SEARCH("Muy Alta",AD17)))</formula>
    </cfRule>
  </conditionalFormatting>
  <conditionalFormatting sqref="AD17">
    <cfRule type="cellIs" dxfId="198" priority="19" operator="equal">
      <formula>"Media"</formula>
    </cfRule>
  </conditionalFormatting>
  <conditionalFormatting sqref="AE20">
    <cfRule type="containsText" dxfId="197" priority="20" operator="containsText" text="Catastrófico">
      <formula>NOT(ISERROR(SEARCH("Catastrófico",AE20)))</formula>
    </cfRule>
  </conditionalFormatting>
  <conditionalFormatting sqref="AE20">
    <cfRule type="containsText" dxfId="196" priority="21" operator="containsText" text="Mayor">
      <formula>NOT(ISERROR(SEARCH("Mayor",AE20)))</formula>
    </cfRule>
  </conditionalFormatting>
  <conditionalFormatting sqref="AE20">
    <cfRule type="containsText" dxfId="195" priority="22" operator="containsText" text="Moderado">
      <formula>NOT(ISERROR(SEARCH("Moderado",AE20)))</formula>
    </cfRule>
  </conditionalFormatting>
  <conditionalFormatting sqref="AE20">
    <cfRule type="containsText" dxfId="194" priority="23" operator="containsText" text="Menor">
      <formula>NOT(ISERROR(SEARCH("Menor",AE20)))</formula>
    </cfRule>
  </conditionalFormatting>
  <conditionalFormatting sqref="AE20">
    <cfRule type="containsText" dxfId="193" priority="24" operator="containsText" text="Leve">
      <formula>NOT(ISERROR(SEARCH("Leve",AE20)))</formula>
    </cfRule>
  </conditionalFormatting>
  <conditionalFormatting sqref="AI20">
    <cfRule type="containsText" dxfId="192" priority="25" operator="containsText" text="Extremo">
      <formula>NOT(ISERROR(SEARCH("Extremo",AI20)))</formula>
    </cfRule>
  </conditionalFormatting>
  <conditionalFormatting sqref="AI20">
    <cfRule type="containsText" dxfId="191" priority="26" operator="containsText" text="Alto">
      <formula>NOT(ISERROR(SEARCH("Alto",AI20)))</formula>
    </cfRule>
  </conditionalFormatting>
  <conditionalFormatting sqref="AI20">
    <cfRule type="containsText" dxfId="190" priority="27" operator="containsText" text="Moderado">
      <formula>NOT(ISERROR(SEARCH("Moderado",AI20)))</formula>
    </cfRule>
  </conditionalFormatting>
  <conditionalFormatting sqref="AI20">
    <cfRule type="containsText" dxfId="189" priority="28" operator="containsText" text="Bajo">
      <formula>NOT(ISERROR(SEARCH("Bajo",AI20)))</formula>
    </cfRule>
  </conditionalFormatting>
  <conditionalFormatting sqref="K20">
    <cfRule type="containsText" dxfId="188" priority="29" operator="containsText" text="Muy Baja">
      <formula>NOT(ISERROR(SEARCH("Muy Baja",K20)))</formula>
    </cfRule>
  </conditionalFormatting>
  <conditionalFormatting sqref="K20">
    <cfRule type="containsText" dxfId="187" priority="30" operator="containsText" text="Baja">
      <formula>NOT(ISERROR(SEARCH("Baja",K20)))</formula>
    </cfRule>
  </conditionalFormatting>
  <conditionalFormatting sqref="K20">
    <cfRule type="containsText" dxfId="186" priority="31" operator="containsText" text="A l t a">
      <formula>NOT(ISERROR(SEARCH("A l t a",K20)))</formula>
    </cfRule>
  </conditionalFormatting>
  <conditionalFormatting sqref="K20">
    <cfRule type="containsText" dxfId="185" priority="32" operator="containsText" text="Muy Alta">
      <formula>NOT(ISERROR(SEARCH("Muy Alta",K20)))</formula>
    </cfRule>
  </conditionalFormatting>
  <conditionalFormatting sqref="K20">
    <cfRule type="cellIs" dxfId="184" priority="33" operator="equal">
      <formula>"Media"</formula>
    </cfRule>
  </conditionalFormatting>
  <conditionalFormatting sqref="L20:AD20">
    <cfRule type="containsText" dxfId="183" priority="34" operator="containsText" text="Muy Baja">
      <formula>NOT(ISERROR(SEARCH("Muy Baja",L20)))</formula>
    </cfRule>
  </conditionalFormatting>
  <conditionalFormatting sqref="L20:AD20">
    <cfRule type="containsText" dxfId="182" priority="35" operator="containsText" text="Baja">
      <formula>NOT(ISERROR(SEARCH("Baja",L20)))</formula>
    </cfRule>
  </conditionalFormatting>
  <conditionalFormatting sqref="L20:AD20">
    <cfRule type="containsText" dxfId="181" priority="36" operator="containsText" text="A l t a">
      <formula>NOT(ISERROR(SEARCH("A l t a",L20)))</formula>
    </cfRule>
  </conditionalFormatting>
  <conditionalFormatting sqref="L20:AD20">
    <cfRule type="containsText" dxfId="180" priority="37" operator="containsText" text="Muy Alta">
      <formula>NOT(ISERROR(SEARCH("Muy Alta",L20)))</formula>
    </cfRule>
  </conditionalFormatting>
  <conditionalFormatting sqref="L20:AD20">
    <cfRule type="cellIs" dxfId="179" priority="38" operator="equal">
      <formula>"Media"</formula>
    </cfRule>
  </conditionalFormatting>
  <conditionalFormatting sqref="AI15">
    <cfRule type="containsText" dxfId="178" priority="39" operator="containsText" text="Extremo">
      <formula>NOT(ISERROR(SEARCH("Extremo",AI15)))</formula>
    </cfRule>
  </conditionalFormatting>
  <conditionalFormatting sqref="AI15">
    <cfRule type="containsText" dxfId="177" priority="40" operator="containsText" text="Alto">
      <formula>NOT(ISERROR(SEARCH("Alto",AI15)))</formula>
    </cfRule>
  </conditionalFormatting>
  <conditionalFormatting sqref="AI15">
    <cfRule type="containsText" dxfId="176" priority="41" operator="containsText" text="Moderado">
      <formula>NOT(ISERROR(SEARCH("Moderado",AI15)))</formula>
    </cfRule>
  </conditionalFormatting>
  <conditionalFormatting sqref="AI15">
    <cfRule type="containsText" dxfId="175" priority="42" operator="containsText" text="Bajo">
      <formula>NOT(ISERROR(SEARCH("Bajo",AI15)))</formula>
    </cfRule>
  </conditionalFormatting>
  <conditionalFormatting sqref="AI19">
    <cfRule type="containsText" dxfId="174" priority="43" operator="containsText" text="Extremo">
      <formula>NOT(ISERROR(SEARCH("Extremo",AI19)))</formula>
    </cfRule>
  </conditionalFormatting>
  <conditionalFormatting sqref="AI19">
    <cfRule type="containsText" dxfId="173" priority="44" operator="containsText" text="Alto">
      <formula>NOT(ISERROR(SEARCH("Alto",AI19)))</formula>
    </cfRule>
  </conditionalFormatting>
  <conditionalFormatting sqref="AI19">
    <cfRule type="containsText" dxfId="172" priority="45" operator="containsText" text="Moderado">
      <formula>NOT(ISERROR(SEARCH("Moderado",AI19)))</formula>
    </cfRule>
  </conditionalFormatting>
  <conditionalFormatting sqref="AI19">
    <cfRule type="containsText" dxfId="171" priority="46" operator="containsText" text="Bajo">
      <formula>NOT(ISERROR(SEARCH("Bajo",AI19)))</formula>
    </cfRule>
  </conditionalFormatting>
  <conditionalFormatting sqref="K15">
    <cfRule type="containsText" dxfId="170" priority="47" operator="containsText" text="Muy Baja">
      <formula>NOT(ISERROR(SEARCH("Muy Baja",K15)))</formula>
    </cfRule>
  </conditionalFormatting>
  <conditionalFormatting sqref="K15">
    <cfRule type="containsText" dxfId="169" priority="48" operator="containsText" text="Baja">
      <formula>NOT(ISERROR(SEARCH("Baja",K15)))</formula>
    </cfRule>
  </conditionalFormatting>
  <conditionalFormatting sqref="K15">
    <cfRule type="containsText" dxfId="168" priority="49" operator="containsText" text="A l t a">
      <formula>NOT(ISERROR(SEARCH("A l t a",K15)))</formula>
    </cfRule>
  </conditionalFormatting>
  <conditionalFormatting sqref="K15">
    <cfRule type="containsText" dxfId="167" priority="50" operator="containsText" text="Muy Alta">
      <formula>NOT(ISERROR(SEARCH("Muy Alta",K15)))</formula>
    </cfRule>
  </conditionalFormatting>
  <conditionalFormatting sqref="K15">
    <cfRule type="cellIs" dxfId="166" priority="51" operator="equal">
      <formula>"Media"</formula>
    </cfRule>
  </conditionalFormatting>
  <conditionalFormatting sqref="L17:AC18">
    <cfRule type="containsText" dxfId="165" priority="52" operator="containsText" text="Muy Baja">
      <formula>NOT(ISERROR(SEARCH("Muy Baja",L17)))</formula>
    </cfRule>
  </conditionalFormatting>
  <conditionalFormatting sqref="L17:AC18">
    <cfRule type="containsText" dxfId="164" priority="53" operator="containsText" text="Baja">
      <formula>NOT(ISERROR(SEARCH("Baja",L17)))</formula>
    </cfRule>
  </conditionalFormatting>
  <conditionalFormatting sqref="L17:AC18">
    <cfRule type="containsText" dxfId="163" priority="54" operator="containsText" text="A l t a">
      <formula>NOT(ISERROR(SEARCH("A l t a",L17)))</formula>
    </cfRule>
  </conditionalFormatting>
  <conditionalFormatting sqref="L17:AC18">
    <cfRule type="containsText" dxfId="162" priority="55" operator="containsText" text="Muy Alta">
      <formula>NOT(ISERROR(SEARCH("Muy Alta",L17)))</formula>
    </cfRule>
  </conditionalFormatting>
  <conditionalFormatting sqref="L17:AC18">
    <cfRule type="cellIs" dxfId="161" priority="56" operator="equal">
      <formula>"Media"</formula>
    </cfRule>
  </conditionalFormatting>
  <conditionalFormatting sqref="AI18">
    <cfRule type="containsText" dxfId="160" priority="57" operator="containsText" text="Extremo">
      <formula>NOT(ISERROR(SEARCH("Extremo",AI18)))</formula>
    </cfRule>
  </conditionalFormatting>
  <conditionalFormatting sqref="AI18">
    <cfRule type="containsText" dxfId="159" priority="58" operator="containsText" text="Alto">
      <formula>NOT(ISERROR(SEARCH("Alto",AI18)))</formula>
    </cfRule>
  </conditionalFormatting>
  <conditionalFormatting sqref="AI18">
    <cfRule type="containsText" dxfId="158" priority="59" operator="containsText" text="Moderado">
      <formula>NOT(ISERROR(SEARCH("Moderado",AI18)))</formula>
    </cfRule>
  </conditionalFormatting>
  <conditionalFormatting sqref="AI18">
    <cfRule type="containsText" dxfId="157" priority="60" operator="containsText" text="Bajo">
      <formula>NOT(ISERROR(SEARCH("Bajo",AI18)))</formula>
    </cfRule>
  </conditionalFormatting>
  <conditionalFormatting sqref="AE15">
    <cfRule type="containsText" dxfId="156" priority="61" operator="containsText" text="Catastrófico">
      <formula>NOT(ISERROR(SEARCH("Catastrófico",AE15)))</formula>
    </cfRule>
  </conditionalFormatting>
  <conditionalFormatting sqref="AE15">
    <cfRule type="containsText" dxfId="155" priority="62" operator="containsText" text="Mayor">
      <formula>NOT(ISERROR(SEARCH("Mayor",AE15)))</formula>
    </cfRule>
  </conditionalFormatting>
  <conditionalFormatting sqref="AE15">
    <cfRule type="containsText" dxfId="154" priority="63" operator="containsText" text="Moderado">
      <formula>NOT(ISERROR(SEARCH("Moderado",AE15)))</formula>
    </cfRule>
  </conditionalFormatting>
  <conditionalFormatting sqref="AE15">
    <cfRule type="containsText" dxfId="153" priority="64" operator="containsText" text="Menor">
      <formula>NOT(ISERROR(SEARCH("Menor",AE15)))</formula>
    </cfRule>
  </conditionalFormatting>
  <conditionalFormatting sqref="AE15">
    <cfRule type="containsText" dxfId="152" priority="65" operator="containsText" text="Leve">
      <formula>NOT(ISERROR(SEARCH("Leve",AE15)))</formula>
    </cfRule>
  </conditionalFormatting>
  <conditionalFormatting sqref="L15:AD15">
    <cfRule type="containsText" dxfId="151" priority="66" operator="containsText" text="Muy Baja">
      <formula>NOT(ISERROR(SEARCH("Muy Baja",L15)))</formula>
    </cfRule>
  </conditionalFormatting>
  <conditionalFormatting sqref="L15:AD15">
    <cfRule type="containsText" dxfId="150" priority="67" operator="containsText" text="Baja">
      <formula>NOT(ISERROR(SEARCH("Baja",L15)))</formula>
    </cfRule>
  </conditionalFormatting>
  <conditionalFormatting sqref="L15:AD15">
    <cfRule type="containsText" dxfId="149" priority="68" operator="containsText" text="A l t a">
      <formula>NOT(ISERROR(SEARCH("A l t a",L15)))</formula>
    </cfRule>
  </conditionalFormatting>
  <conditionalFormatting sqref="L15:AD15">
    <cfRule type="containsText" dxfId="148" priority="69" operator="containsText" text="Muy Alta">
      <formula>NOT(ISERROR(SEARCH("Muy Alta",L15)))</formula>
    </cfRule>
  </conditionalFormatting>
  <conditionalFormatting sqref="L15:AD15">
    <cfRule type="cellIs" dxfId="147" priority="70" operator="equal">
      <formula>"Media"</formula>
    </cfRule>
  </conditionalFormatting>
  <conditionalFormatting sqref="J15">
    <cfRule type="containsText" dxfId="146" priority="71" operator="containsText" text="Muy Baja">
      <formula>NOT(ISERROR(SEARCH("Muy Baja",J15)))</formula>
    </cfRule>
  </conditionalFormatting>
  <conditionalFormatting sqref="J15">
    <cfRule type="containsText" dxfId="145" priority="72" operator="containsText" text="Baja">
      <formula>NOT(ISERROR(SEARCH("Baja",J15)))</formula>
    </cfRule>
  </conditionalFormatting>
  <conditionalFormatting sqref="J15">
    <cfRule type="containsText" dxfId="144" priority="73" operator="containsText" text="A l t a">
      <formula>NOT(ISERROR(SEARCH("A l t a",J15)))</formula>
    </cfRule>
  </conditionalFormatting>
  <conditionalFormatting sqref="J15">
    <cfRule type="containsText" dxfId="143" priority="74" operator="containsText" text="Muy Alta">
      <formula>NOT(ISERROR(SEARCH("Muy Alta",J15)))</formula>
    </cfRule>
  </conditionalFormatting>
  <conditionalFormatting sqref="J15">
    <cfRule type="cellIs" dxfId="142" priority="75" operator="equal">
      <formula>"Media"</formula>
    </cfRule>
  </conditionalFormatting>
  <conditionalFormatting sqref="AH15">
    <cfRule type="containsText" dxfId="141" priority="76" operator="containsText" text="Extremo">
      <formula>NOT(ISERROR(SEARCH("Extremo",AH15)))</formula>
    </cfRule>
  </conditionalFormatting>
  <conditionalFormatting sqref="AH15">
    <cfRule type="containsText" dxfId="140" priority="77" operator="containsText" text="Alto">
      <formula>NOT(ISERROR(SEARCH("Alto",AH15)))</formula>
    </cfRule>
  </conditionalFormatting>
  <conditionalFormatting sqref="AH15">
    <cfRule type="containsText" dxfId="139" priority="78" operator="containsText" text="Moderado">
      <formula>NOT(ISERROR(SEARCH("Moderado",AH15)))</formula>
    </cfRule>
  </conditionalFormatting>
  <conditionalFormatting sqref="AH15">
    <cfRule type="containsText" dxfId="138" priority="79" operator="containsText" text="Bajo">
      <formula>NOT(ISERROR(SEARCH("Bajo",AH15)))</formula>
    </cfRule>
  </conditionalFormatting>
  <conditionalFormatting sqref="J17">
    <cfRule type="containsText" dxfId="137" priority="80" operator="containsText" text="Muy Baja">
      <formula>NOT(ISERROR(SEARCH("Muy Baja",J17)))</formula>
    </cfRule>
  </conditionalFormatting>
  <conditionalFormatting sqref="J17">
    <cfRule type="containsText" dxfId="136" priority="81" operator="containsText" text="Baja">
      <formula>NOT(ISERROR(SEARCH("Baja",J17)))</formula>
    </cfRule>
  </conditionalFormatting>
  <conditionalFormatting sqref="J17">
    <cfRule type="containsText" dxfId="135" priority="82" operator="containsText" text="A l t a">
      <formula>NOT(ISERROR(SEARCH("A l t a",J17)))</formula>
    </cfRule>
  </conditionalFormatting>
  <conditionalFormatting sqref="J17">
    <cfRule type="containsText" dxfId="134" priority="83" operator="containsText" text="Muy Alta">
      <formula>NOT(ISERROR(SEARCH("Muy Alta",J17)))</formula>
    </cfRule>
  </conditionalFormatting>
  <conditionalFormatting sqref="J17">
    <cfRule type="cellIs" dxfId="133" priority="84" operator="equal">
      <formula>"Media"</formula>
    </cfRule>
  </conditionalFormatting>
  <conditionalFormatting sqref="AH17">
    <cfRule type="containsText" dxfId="132" priority="85" operator="containsText" text="Extremo">
      <formula>NOT(ISERROR(SEARCH("Extremo",AH17)))</formula>
    </cfRule>
  </conditionalFormatting>
  <conditionalFormatting sqref="AH17">
    <cfRule type="containsText" dxfId="131" priority="86" operator="containsText" text="Alto">
      <formula>NOT(ISERROR(SEARCH("Alto",AH17)))</formula>
    </cfRule>
  </conditionalFormatting>
  <conditionalFormatting sqref="AH17">
    <cfRule type="containsText" dxfId="130" priority="87" operator="containsText" text="Moderado">
      <formula>NOT(ISERROR(SEARCH("Moderado",AH17)))</formula>
    </cfRule>
  </conditionalFormatting>
  <conditionalFormatting sqref="AH17">
    <cfRule type="containsText" dxfId="129" priority="88" operator="containsText" text="Bajo">
      <formula>NOT(ISERROR(SEARCH("Bajo",AH17)))</formula>
    </cfRule>
  </conditionalFormatting>
  <conditionalFormatting sqref="J20">
    <cfRule type="containsText" dxfId="128" priority="89" operator="containsText" text="Muy Baja">
      <formula>NOT(ISERROR(SEARCH("Muy Baja",J20)))</formula>
    </cfRule>
  </conditionalFormatting>
  <conditionalFormatting sqref="J20">
    <cfRule type="containsText" dxfId="127" priority="90" operator="containsText" text="Baja">
      <formula>NOT(ISERROR(SEARCH("Baja",J20)))</formula>
    </cfRule>
  </conditionalFormatting>
  <conditionalFormatting sqref="J20">
    <cfRule type="containsText" dxfId="126" priority="91" operator="containsText" text="A l t a">
      <formula>NOT(ISERROR(SEARCH("A l t a",J20)))</formula>
    </cfRule>
  </conditionalFormatting>
  <conditionalFormatting sqref="J20">
    <cfRule type="containsText" dxfId="125" priority="92" operator="containsText" text="Muy Alta">
      <formula>NOT(ISERROR(SEARCH("Muy Alta",J20)))</formula>
    </cfRule>
  </conditionalFormatting>
  <conditionalFormatting sqref="J20">
    <cfRule type="cellIs" dxfId="124" priority="93" operator="equal">
      <formula>"Media"</formula>
    </cfRule>
  </conditionalFormatting>
  <conditionalFormatting sqref="AH20">
    <cfRule type="containsText" dxfId="123" priority="94" operator="containsText" text="Extremo">
      <formula>NOT(ISERROR(SEARCH("Extremo",AH20)))</formula>
    </cfRule>
  </conditionalFormatting>
  <conditionalFormatting sqref="AH20">
    <cfRule type="containsText" dxfId="122" priority="95" operator="containsText" text="Alto">
      <formula>NOT(ISERROR(SEARCH("Alto",AH20)))</formula>
    </cfRule>
  </conditionalFormatting>
  <conditionalFormatting sqref="AH20">
    <cfRule type="containsText" dxfId="121" priority="96" operator="containsText" text="Moderado">
      <formula>NOT(ISERROR(SEARCH("Moderado",AH20)))</formula>
    </cfRule>
  </conditionalFormatting>
  <conditionalFormatting sqref="AH20">
    <cfRule type="containsText" dxfId="120" priority="97" operator="containsText" text="Bajo">
      <formula>NOT(ISERROR(SEARCH("Bajo",AH20)))</formula>
    </cfRule>
  </conditionalFormatting>
  <conditionalFormatting sqref="I15 I17 I20">
    <cfRule type="containsText" dxfId="119" priority="98" operator="containsText" text="Rara vez">
      <formula>NOT(ISERROR(SEARCH("Rara vez",I15)))</formula>
    </cfRule>
  </conditionalFormatting>
  <conditionalFormatting sqref="I15 I17 I20">
    <cfRule type="containsText" dxfId="118" priority="99" operator="containsText" text="Improbable">
      <formula>NOT(ISERROR(SEARCH("Improbable",I15)))</formula>
    </cfRule>
  </conditionalFormatting>
  <conditionalFormatting sqref="I15 I17 I20">
    <cfRule type="containsText" dxfId="117" priority="100" operator="containsText" text="Probable">
      <formula>NOT(ISERROR(SEARCH("Probable",I15)))</formula>
    </cfRule>
  </conditionalFormatting>
  <conditionalFormatting sqref="I15 I17 I20">
    <cfRule type="containsText" dxfId="116" priority="101" operator="containsText" text="Casi seguro">
      <formula>NOT(ISERROR(SEARCH("Casi seguro",I15)))</formula>
    </cfRule>
  </conditionalFormatting>
  <conditionalFormatting sqref="I15 I17 I20">
    <cfRule type="cellIs" dxfId="115" priority="102" operator="equal">
      <formula>"Posible"</formula>
    </cfRule>
  </conditionalFormatting>
  <conditionalFormatting sqref="BF17:BG17 BF20:BG20 BF15:BG15">
    <cfRule type="containsText" dxfId="114" priority="103" operator="containsText" text="Débil">
      <formula>NOT(ISERROR(SEARCH("Débil",BF15)))</formula>
    </cfRule>
  </conditionalFormatting>
  <conditionalFormatting sqref="BF17:BG17 BF20:BG20 BF15:BG15">
    <cfRule type="containsText" dxfId="113" priority="104" operator="containsText" text="Moderado">
      <formula>NOT(ISERROR(SEARCH("Moderado",BF15)))</formula>
    </cfRule>
  </conditionalFormatting>
  <conditionalFormatting sqref="BF17:BG17 BF20:BG20 BF15:BG15">
    <cfRule type="containsText" dxfId="112" priority="105" operator="containsText" text="Fuerte">
      <formula>NOT(ISERROR(SEARCH("Fuerte",BF15)))</formula>
    </cfRule>
  </conditionalFormatting>
  <conditionalFormatting sqref="AG15">
    <cfRule type="containsText" dxfId="111" priority="106" operator="containsText" text="Extremo">
      <formula>NOT(ISERROR(SEARCH("Extremo",AG15)))</formula>
    </cfRule>
  </conditionalFormatting>
  <conditionalFormatting sqref="AG15">
    <cfRule type="containsText" dxfId="110" priority="107" operator="containsText" text="Alto">
      <formula>NOT(ISERROR(SEARCH("Alto",AG15)))</formula>
    </cfRule>
  </conditionalFormatting>
  <conditionalFormatting sqref="AG15">
    <cfRule type="containsText" dxfId="109" priority="108" operator="containsText" text="Moderado">
      <formula>NOT(ISERROR(SEARCH("Moderado",AG15)))</formula>
    </cfRule>
  </conditionalFormatting>
  <conditionalFormatting sqref="AG15">
    <cfRule type="containsText" dxfId="108" priority="109" operator="containsText" text="Bajo">
      <formula>NOT(ISERROR(SEARCH("Bajo",AG15)))</formula>
    </cfRule>
  </conditionalFormatting>
  <conditionalFormatting sqref="AG17">
    <cfRule type="containsText" dxfId="107" priority="110" operator="containsText" text="Extremo">
      <formula>NOT(ISERROR(SEARCH("Extremo",AG17)))</formula>
    </cfRule>
  </conditionalFormatting>
  <conditionalFormatting sqref="AG17">
    <cfRule type="containsText" dxfId="106" priority="111" operator="containsText" text="Alto">
      <formula>NOT(ISERROR(SEARCH("Alto",AG17)))</formula>
    </cfRule>
  </conditionalFormatting>
  <conditionalFormatting sqref="AG17">
    <cfRule type="containsText" dxfId="105" priority="112" operator="containsText" text="Moderado">
      <formula>NOT(ISERROR(SEARCH("Moderado",AG17)))</formula>
    </cfRule>
  </conditionalFormatting>
  <conditionalFormatting sqref="AG17">
    <cfRule type="containsText" dxfId="104" priority="113" operator="containsText" text="Bajo">
      <formula>NOT(ISERROR(SEARCH("Bajo",AG17)))</formula>
    </cfRule>
  </conditionalFormatting>
  <conditionalFormatting sqref="AG20">
    <cfRule type="containsText" dxfId="103" priority="114" operator="containsText" text="Extremo">
      <formula>NOT(ISERROR(SEARCH("Extremo",AG20)))</formula>
    </cfRule>
  </conditionalFormatting>
  <conditionalFormatting sqref="AG20">
    <cfRule type="containsText" dxfId="102" priority="115" operator="containsText" text="Alto">
      <formula>NOT(ISERROR(SEARCH("Alto",AG20)))</formula>
    </cfRule>
  </conditionalFormatting>
  <conditionalFormatting sqref="AG20">
    <cfRule type="containsText" dxfId="101" priority="116" operator="containsText" text="Moderado">
      <formula>NOT(ISERROR(SEARCH("Moderado",AG20)))</formula>
    </cfRule>
  </conditionalFormatting>
  <conditionalFormatting sqref="AG20">
    <cfRule type="containsText" dxfId="100" priority="117" operator="containsText" text="Bajo">
      <formula>NOT(ISERROR(SEARCH("Bajo",AG20)))</formula>
    </cfRule>
  </conditionalFormatting>
  <conditionalFormatting sqref="BH15">
    <cfRule type="containsText" dxfId="99" priority="118" operator="containsText" text="Débil">
      <formula>NOT(ISERROR(SEARCH("Débil",BH15)))</formula>
    </cfRule>
  </conditionalFormatting>
  <conditionalFormatting sqref="BH15">
    <cfRule type="containsText" dxfId="98" priority="119" operator="containsText" text="Moderado">
      <formula>NOT(ISERROR(SEARCH("Moderado",BH15)))</formula>
    </cfRule>
  </conditionalFormatting>
  <conditionalFormatting sqref="BH15">
    <cfRule type="containsText" dxfId="97" priority="120" operator="containsText" text="Fuerte">
      <formula>NOT(ISERROR(SEARCH("Fuerte",BH15)))</formula>
    </cfRule>
  </conditionalFormatting>
  <conditionalFormatting sqref="BI15">
    <cfRule type="containsText" dxfId="96" priority="121" operator="containsText" text="Rara vez">
      <formula>NOT(ISERROR(SEARCH("Rara vez",BI15)))</formula>
    </cfRule>
  </conditionalFormatting>
  <conditionalFormatting sqref="BI15">
    <cfRule type="containsText" dxfId="95" priority="122" operator="containsText" text="Improbable">
      <formula>NOT(ISERROR(SEARCH("Improbable",BI15)))</formula>
    </cfRule>
  </conditionalFormatting>
  <conditionalFormatting sqref="BI15">
    <cfRule type="containsText" dxfId="94" priority="123" operator="containsText" text="Probable">
      <formula>NOT(ISERROR(SEARCH("Probable",BI15)))</formula>
    </cfRule>
  </conditionalFormatting>
  <conditionalFormatting sqref="BI15">
    <cfRule type="containsText" dxfId="93" priority="124" operator="containsText" text="Casi seguro">
      <formula>NOT(ISERROR(SEARCH("Casi seguro",BI15)))</formula>
    </cfRule>
  </conditionalFormatting>
  <conditionalFormatting sqref="BI15">
    <cfRule type="cellIs" dxfId="92" priority="125" operator="equal">
      <formula>"Posible"</formula>
    </cfRule>
  </conditionalFormatting>
  <conditionalFormatting sqref="BH17">
    <cfRule type="containsText" dxfId="91" priority="126" operator="containsText" text="Débil">
      <formula>NOT(ISERROR(SEARCH("Débil",BH17)))</formula>
    </cfRule>
  </conditionalFormatting>
  <conditionalFormatting sqref="BH17">
    <cfRule type="containsText" dxfId="90" priority="127" operator="containsText" text="Moderado">
      <formula>NOT(ISERROR(SEARCH("Moderado",BH17)))</formula>
    </cfRule>
  </conditionalFormatting>
  <conditionalFormatting sqref="BH17">
    <cfRule type="containsText" dxfId="89" priority="128" operator="containsText" text="Fuerte">
      <formula>NOT(ISERROR(SEARCH("Fuerte",BH17)))</formula>
    </cfRule>
  </conditionalFormatting>
  <conditionalFormatting sqref="BI17">
    <cfRule type="containsText" dxfId="88" priority="129" operator="containsText" text="Rara vez">
      <formula>NOT(ISERROR(SEARCH("Rara vez",BI17)))</formula>
    </cfRule>
  </conditionalFormatting>
  <conditionalFormatting sqref="BI17">
    <cfRule type="containsText" dxfId="87" priority="130" operator="containsText" text="Improbable">
      <formula>NOT(ISERROR(SEARCH("Improbable",BI17)))</formula>
    </cfRule>
  </conditionalFormatting>
  <conditionalFormatting sqref="BI17">
    <cfRule type="containsText" dxfId="86" priority="131" operator="containsText" text="Probable">
      <formula>NOT(ISERROR(SEARCH("Probable",BI17)))</formula>
    </cfRule>
  </conditionalFormatting>
  <conditionalFormatting sqref="BI17">
    <cfRule type="containsText" dxfId="85" priority="132" operator="containsText" text="Casi seguro">
      <formula>NOT(ISERROR(SEARCH("Casi seguro",BI17)))</formula>
    </cfRule>
  </conditionalFormatting>
  <conditionalFormatting sqref="BI17">
    <cfRule type="cellIs" dxfId="84" priority="133" operator="equal">
      <formula>"Posible"</formula>
    </cfRule>
  </conditionalFormatting>
  <conditionalFormatting sqref="BH20">
    <cfRule type="containsText" dxfId="83" priority="134" operator="containsText" text="Débil">
      <formula>NOT(ISERROR(SEARCH("Débil",BH20)))</formula>
    </cfRule>
  </conditionalFormatting>
  <conditionalFormatting sqref="BH20">
    <cfRule type="containsText" dxfId="82" priority="135" operator="containsText" text="Moderado">
      <formula>NOT(ISERROR(SEARCH("Moderado",BH20)))</formula>
    </cfRule>
  </conditionalFormatting>
  <conditionalFormatting sqref="BH20">
    <cfRule type="containsText" dxfId="81" priority="136" operator="containsText" text="Fuerte">
      <formula>NOT(ISERROR(SEARCH("Fuerte",BH20)))</formula>
    </cfRule>
  </conditionalFormatting>
  <conditionalFormatting sqref="BI20">
    <cfRule type="containsText" dxfId="80" priority="137" operator="containsText" text="Rara vez">
      <formula>NOT(ISERROR(SEARCH("Rara vez",BI20)))</formula>
    </cfRule>
  </conditionalFormatting>
  <conditionalFormatting sqref="BI20">
    <cfRule type="containsText" dxfId="79" priority="138" operator="containsText" text="Improbable">
      <formula>NOT(ISERROR(SEARCH("Improbable",BI20)))</formula>
    </cfRule>
  </conditionalFormatting>
  <conditionalFormatting sqref="BI20">
    <cfRule type="containsText" dxfId="78" priority="139" operator="containsText" text="Probable">
      <formula>NOT(ISERROR(SEARCH("Probable",BI20)))</formula>
    </cfRule>
  </conditionalFormatting>
  <conditionalFormatting sqref="BI20">
    <cfRule type="containsText" dxfId="77" priority="140" operator="containsText" text="Casi seguro">
      <formula>NOT(ISERROR(SEARCH("Casi seguro",BI20)))</formula>
    </cfRule>
  </conditionalFormatting>
  <conditionalFormatting sqref="BI20">
    <cfRule type="cellIs" dxfId="76" priority="141" operator="equal">
      <formula>"Posible"</formula>
    </cfRule>
  </conditionalFormatting>
  <conditionalFormatting sqref="BJ15">
    <cfRule type="containsText" dxfId="75" priority="142" operator="containsText" text="Rara vez">
      <formula>NOT(ISERROR(SEARCH("Rara vez",BJ15)))</formula>
    </cfRule>
  </conditionalFormatting>
  <conditionalFormatting sqref="BJ15">
    <cfRule type="containsText" dxfId="74" priority="143" operator="containsText" text="Improbable">
      <formula>NOT(ISERROR(SEARCH("Improbable",BJ15)))</formula>
    </cfRule>
  </conditionalFormatting>
  <conditionalFormatting sqref="BJ15">
    <cfRule type="containsText" dxfId="73" priority="144" operator="containsText" text="Probable">
      <formula>NOT(ISERROR(SEARCH("Probable",BJ15)))</formula>
    </cfRule>
  </conditionalFormatting>
  <conditionalFormatting sqref="BJ15">
    <cfRule type="containsText" dxfId="72" priority="145" operator="containsText" text="Casi seguro">
      <formula>NOT(ISERROR(SEARCH("Casi seguro",BJ15)))</formula>
    </cfRule>
  </conditionalFormatting>
  <conditionalFormatting sqref="BJ15">
    <cfRule type="cellIs" dxfId="71" priority="146" operator="equal">
      <formula>"Posible"</formula>
    </cfRule>
  </conditionalFormatting>
  <conditionalFormatting sqref="BK15">
    <cfRule type="containsText" dxfId="70" priority="147" operator="containsText" text="Extremo">
      <formula>NOT(ISERROR(SEARCH("Extremo",BK15)))</formula>
    </cfRule>
  </conditionalFormatting>
  <conditionalFormatting sqref="BK15">
    <cfRule type="containsText" dxfId="69" priority="148" operator="containsText" text="Alto">
      <formula>NOT(ISERROR(SEARCH("Alto",BK15)))</formula>
    </cfRule>
  </conditionalFormatting>
  <conditionalFormatting sqref="BK15">
    <cfRule type="containsText" dxfId="68" priority="149" operator="containsText" text="Moderado">
      <formula>NOT(ISERROR(SEARCH("Moderado",BK15)))</formula>
    </cfRule>
  </conditionalFormatting>
  <conditionalFormatting sqref="BK15">
    <cfRule type="containsText" dxfId="67" priority="150" operator="containsText" text="Bajo">
      <formula>NOT(ISERROR(SEARCH("Bajo",BK15)))</formula>
    </cfRule>
  </conditionalFormatting>
  <conditionalFormatting sqref="BJ17">
    <cfRule type="containsText" dxfId="66" priority="151" operator="containsText" text="Rara vez">
      <formula>NOT(ISERROR(SEARCH("Rara vez",BJ17)))</formula>
    </cfRule>
  </conditionalFormatting>
  <conditionalFormatting sqref="BJ17">
    <cfRule type="containsText" dxfId="65" priority="152" operator="containsText" text="Improbable">
      <formula>NOT(ISERROR(SEARCH("Improbable",BJ17)))</formula>
    </cfRule>
  </conditionalFormatting>
  <conditionalFormatting sqref="BJ17">
    <cfRule type="containsText" dxfId="64" priority="153" operator="containsText" text="Probable">
      <formula>NOT(ISERROR(SEARCH("Probable",BJ17)))</formula>
    </cfRule>
  </conditionalFormatting>
  <conditionalFormatting sqref="BJ17">
    <cfRule type="containsText" dxfId="63" priority="154" operator="containsText" text="Casi seguro">
      <formula>NOT(ISERROR(SEARCH("Casi seguro",BJ17)))</formula>
    </cfRule>
  </conditionalFormatting>
  <conditionalFormatting sqref="BJ17">
    <cfRule type="cellIs" dxfId="62" priority="155" operator="equal">
      <formula>"Posible"</formula>
    </cfRule>
  </conditionalFormatting>
  <conditionalFormatting sqref="BK17">
    <cfRule type="containsText" dxfId="61" priority="156" operator="containsText" text="Extremo">
      <formula>NOT(ISERROR(SEARCH("Extremo",BK17)))</formula>
    </cfRule>
  </conditionalFormatting>
  <conditionalFormatting sqref="BK17">
    <cfRule type="containsText" dxfId="60" priority="157" operator="containsText" text="Alto">
      <formula>NOT(ISERROR(SEARCH("Alto",BK17)))</formula>
    </cfRule>
  </conditionalFormatting>
  <conditionalFormatting sqref="BK17">
    <cfRule type="containsText" dxfId="59" priority="158" operator="containsText" text="Moderado">
      <formula>NOT(ISERROR(SEARCH("Moderado",BK17)))</formula>
    </cfRule>
  </conditionalFormatting>
  <conditionalFormatting sqref="BK17">
    <cfRule type="containsText" dxfId="58" priority="159" operator="containsText" text="Bajo">
      <formula>NOT(ISERROR(SEARCH("Bajo",BK17)))</formula>
    </cfRule>
  </conditionalFormatting>
  <conditionalFormatting sqref="BJ20">
    <cfRule type="containsText" dxfId="57" priority="160" operator="containsText" text="Rara vez">
      <formula>NOT(ISERROR(SEARCH("Rara vez",BJ20)))</formula>
    </cfRule>
  </conditionalFormatting>
  <conditionalFormatting sqref="BJ20">
    <cfRule type="containsText" dxfId="56" priority="161" operator="containsText" text="Improbable">
      <formula>NOT(ISERROR(SEARCH("Improbable",BJ20)))</formula>
    </cfRule>
  </conditionalFormatting>
  <conditionalFormatting sqref="BJ20">
    <cfRule type="containsText" dxfId="55" priority="162" operator="containsText" text="Probable">
      <formula>NOT(ISERROR(SEARCH("Probable",BJ20)))</formula>
    </cfRule>
  </conditionalFormatting>
  <conditionalFormatting sqref="BJ20">
    <cfRule type="containsText" dxfId="54" priority="163" operator="containsText" text="Casi seguro">
      <formula>NOT(ISERROR(SEARCH("Casi seguro",BJ20)))</formula>
    </cfRule>
  </conditionalFormatting>
  <conditionalFormatting sqref="BJ20">
    <cfRule type="cellIs" dxfId="53" priority="164" operator="equal">
      <formula>"Posible"</formula>
    </cfRule>
  </conditionalFormatting>
  <conditionalFormatting sqref="BK20">
    <cfRule type="containsText" dxfId="52" priority="165" operator="containsText" text="Extremo">
      <formula>NOT(ISERROR(SEARCH("Extremo",BK20)))</formula>
    </cfRule>
  </conditionalFormatting>
  <conditionalFormatting sqref="BK20">
    <cfRule type="containsText" dxfId="51" priority="166" operator="containsText" text="Alto">
      <formula>NOT(ISERROR(SEARCH("Alto",BK20)))</formula>
    </cfRule>
  </conditionalFormatting>
  <conditionalFormatting sqref="BK20">
    <cfRule type="containsText" dxfId="50" priority="167" operator="containsText" text="Moderado">
      <formula>NOT(ISERROR(SEARCH("Moderado",BK20)))</formula>
    </cfRule>
  </conditionalFormatting>
  <conditionalFormatting sqref="BK20">
    <cfRule type="containsText" dxfId="49" priority="168" operator="containsText" text="Bajo">
      <formula>NOT(ISERROR(SEARCH("Bajo",BK20)))</formula>
    </cfRule>
  </conditionalFormatting>
  <conditionalFormatting sqref="AZ15:BE15">
    <cfRule type="containsText" dxfId="48" priority="169" operator="containsText" text="Débil">
      <formula>NOT(ISERROR(SEARCH("Débil",AZ15)))</formula>
    </cfRule>
  </conditionalFormatting>
  <conditionalFormatting sqref="AZ15:BE15">
    <cfRule type="containsText" dxfId="47" priority="170" operator="containsText" text="Moderado">
      <formula>NOT(ISERROR(SEARCH("Moderado",AZ15)))</formula>
    </cfRule>
  </conditionalFormatting>
  <conditionalFormatting sqref="AZ15:BE15">
    <cfRule type="containsText" dxfId="46" priority="171" operator="containsText" text="Fuerte">
      <formula>NOT(ISERROR(SEARCH("Fuerte",AZ15)))</formula>
    </cfRule>
  </conditionalFormatting>
  <conditionalFormatting sqref="AY15">
    <cfRule type="containsText" dxfId="45" priority="172" operator="containsText" text="Débil">
      <formula>NOT(ISERROR(SEARCH("Débil",AY15)))</formula>
    </cfRule>
  </conditionalFormatting>
  <conditionalFormatting sqref="AY15">
    <cfRule type="containsText" dxfId="44" priority="173" operator="containsText" text="Moderado">
      <formula>NOT(ISERROR(SEARCH("Moderado",AY15)))</formula>
    </cfRule>
  </conditionalFormatting>
  <conditionalFormatting sqref="AY15">
    <cfRule type="containsText" dxfId="43" priority="174" operator="containsText" text="Fuerte">
      <formula>NOT(ISERROR(SEARCH("Fuerte",AY15)))</formula>
    </cfRule>
  </conditionalFormatting>
  <conditionalFormatting sqref="AZ16:BD16">
    <cfRule type="containsText" dxfId="42" priority="175" operator="containsText" text="Débil">
      <formula>NOT(ISERROR(SEARCH("Débil",AZ16)))</formula>
    </cfRule>
  </conditionalFormatting>
  <conditionalFormatting sqref="AZ16:BD16">
    <cfRule type="containsText" dxfId="41" priority="176" operator="containsText" text="Moderado">
      <formula>NOT(ISERROR(SEARCH("Moderado",AZ16)))</formula>
    </cfRule>
  </conditionalFormatting>
  <conditionalFormatting sqref="AZ16:BD16">
    <cfRule type="containsText" dxfId="40" priority="177" operator="containsText" text="Fuerte">
      <formula>NOT(ISERROR(SEARCH("Fuerte",AZ16)))</formula>
    </cfRule>
  </conditionalFormatting>
  <conditionalFormatting sqref="AY16">
    <cfRule type="containsText" dxfId="39" priority="178" operator="containsText" text="Débil">
      <formula>NOT(ISERROR(SEARCH("Débil",AY16)))</formula>
    </cfRule>
  </conditionalFormatting>
  <conditionalFormatting sqref="AY16">
    <cfRule type="containsText" dxfId="38" priority="179" operator="containsText" text="Moderado">
      <formula>NOT(ISERROR(SEARCH("Moderado",AY16)))</formula>
    </cfRule>
  </conditionalFormatting>
  <conditionalFormatting sqref="AY16">
    <cfRule type="containsText" dxfId="37" priority="180" operator="containsText" text="Fuerte">
      <formula>NOT(ISERROR(SEARCH("Fuerte",AY16)))</formula>
    </cfRule>
  </conditionalFormatting>
  <conditionalFormatting sqref="AZ17:BE17">
    <cfRule type="containsText" dxfId="36" priority="181" operator="containsText" text="Débil">
      <formula>NOT(ISERROR(SEARCH("Débil",AZ17)))</formula>
    </cfRule>
  </conditionalFormatting>
  <conditionalFormatting sqref="AZ17:BE17">
    <cfRule type="containsText" dxfId="35" priority="182" operator="containsText" text="Moderado">
      <formula>NOT(ISERROR(SEARCH("Moderado",AZ17)))</formula>
    </cfRule>
  </conditionalFormatting>
  <conditionalFormatting sqref="AZ17:BE17">
    <cfRule type="containsText" dxfId="34" priority="183" operator="containsText" text="Fuerte">
      <formula>NOT(ISERROR(SEARCH("Fuerte",AZ17)))</formula>
    </cfRule>
  </conditionalFormatting>
  <conditionalFormatting sqref="AY17">
    <cfRule type="containsText" dxfId="33" priority="184" operator="containsText" text="Débil">
      <formula>NOT(ISERROR(SEARCH("Débil",AY17)))</formula>
    </cfRule>
  </conditionalFormatting>
  <conditionalFormatting sqref="AY17">
    <cfRule type="containsText" dxfId="32" priority="185" operator="containsText" text="Moderado">
      <formula>NOT(ISERROR(SEARCH("Moderado",AY17)))</formula>
    </cfRule>
  </conditionalFormatting>
  <conditionalFormatting sqref="AY17">
    <cfRule type="containsText" dxfId="31" priority="186" operator="containsText" text="Fuerte">
      <formula>NOT(ISERROR(SEARCH("Fuerte",AY17)))</formula>
    </cfRule>
  </conditionalFormatting>
  <conditionalFormatting sqref="AZ18:BE18">
    <cfRule type="containsText" dxfId="30" priority="187" operator="containsText" text="Débil">
      <formula>NOT(ISERROR(SEARCH("Débil",AZ18)))</formula>
    </cfRule>
  </conditionalFormatting>
  <conditionalFormatting sqref="AZ18:BE18">
    <cfRule type="containsText" dxfId="29" priority="188" operator="containsText" text="Moderado">
      <formula>NOT(ISERROR(SEARCH("Moderado",AZ18)))</formula>
    </cfRule>
  </conditionalFormatting>
  <conditionalFormatting sqref="AZ18:BE18">
    <cfRule type="containsText" dxfId="28" priority="189" operator="containsText" text="Fuerte">
      <formula>NOT(ISERROR(SEARCH("Fuerte",AZ18)))</formula>
    </cfRule>
  </conditionalFormatting>
  <conditionalFormatting sqref="AY18">
    <cfRule type="containsText" dxfId="27" priority="190" operator="containsText" text="Débil">
      <formula>NOT(ISERROR(SEARCH("Débil",AY18)))</formula>
    </cfRule>
  </conditionalFormatting>
  <conditionalFormatting sqref="AY18">
    <cfRule type="containsText" dxfId="26" priority="191" operator="containsText" text="Moderado">
      <formula>NOT(ISERROR(SEARCH("Moderado",AY18)))</formula>
    </cfRule>
  </conditionalFormatting>
  <conditionalFormatting sqref="AY18">
    <cfRule type="containsText" dxfId="25" priority="192" operator="containsText" text="Fuerte">
      <formula>NOT(ISERROR(SEARCH("Fuerte",AY18)))</formula>
    </cfRule>
  </conditionalFormatting>
  <conditionalFormatting sqref="AZ19:BE19">
    <cfRule type="containsText" dxfId="24" priority="193" operator="containsText" text="Débil">
      <formula>NOT(ISERROR(SEARCH("Débil",AZ19)))</formula>
    </cfRule>
  </conditionalFormatting>
  <conditionalFormatting sqref="AZ19:BE19">
    <cfRule type="containsText" dxfId="23" priority="194" operator="containsText" text="Moderado">
      <formula>NOT(ISERROR(SEARCH("Moderado",AZ19)))</formula>
    </cfRule>
  </conditionalFormatting>
  <conditionalFormatting sqref="AZ19:BE19">
    <cfRule type="containsText" dxfId="22" priority="195" operator="containsText" text="Fuerte">
      <formula>NOT(ISERROR(SEARCH("Fuerte",AZ19)))</formula>
    </cfRule>
  </conditionalFormatting>
  <conditionalFormatting sqref="AY19">
    <cfRule type="containsText" dxfId="21" priority="196" operator="containsText" text="Débil">
      <formula>NOT(ISERROR(SEARCH("Débil",AY19)))</formula>
    </cfRule>
  </conditionalFormatting>
  <conditionalFormatting sqref="AY19">
    <cfRule type="containsText" dxfId="20" priority="197" operator="containsText" text="Moderado">
      <formula>NOT(ISERROR(SEARCH("Moderado",AY19)))</formula>
    </cfRule>
  </conditionalFormatting>
  <conditionalFormatting sqref="AY19">
    <cfRule type="containsText" dxfId="19" priority="198" operator="containsText" text="Fuerte">
      <formula>NOT(ISERROR(SEARCH("Fuerte",AY19)))</formula>
    </cfRule>
  </conditionalFormatting>
  <conditionalFormatting sqref="AZ20:BE20">
    <cfRule type="containsText" dxfId="18" priority="199" operator="containsText" text="Débil">
      <formula>NOT(ISERROR(SEARCH("Débil",AZ20)))</formula>
    </cfRule>
  </conditionalFormatting>
  <conditionalFormatting sqref="AZ20:BE20">
    <cfRule type="containsText" dxfId="17" priority="200" operator="containsText" text="Moderado">
      <formula>NOT(ISERROR(SEARCH("Moderado",AZ20)))</formula>
    </cfRule>
  </conditionalFormatting>
  <conditionalFormatting sqref="AZ20:BE20">
    <cfRule type="containsText" dxfId="16" priority="201" operator="containsText" text="Fuerte">
      <formula>NOT(ISERROR(SEARCH("Fuerte",AZ20)))</formula>
    </cfRule>
  </conditionalFormatting>
  <conditionalFormatting sqref="AY20">
    <cfRule type="containsText" dxfId="15" priority="202" operator="containsText" text="Débil">
      <formula>NOT(ISERROR(SEARCH("Débil",AY20)))</formula>
    </cfRule>
  </conditionalFormatting>
  <conditionalFormatting sqref="AY20">
    <cfRule type="containsText" dxfId="14" priority="203" operator="containsText" text="Moderado">
      <formula>NOT(ISERROR(SEARCH("Moderado",AY20)))</formula>
    </cfRule>
  </conditionalFormatting>
  <conditionalFormatting sqref="AY20">
    <cfRule type="containsText" dxfId="13" priority="204" operator="containsText" text="Fuerte">
      <formula>NOT(ISERROR(SEARCH("Fuerte",AY20)))</formula>
    </cfRule>
  </conditionalFormatting>
  <conditionalFormatting sqref="AZ21:BE21">
    <cfRule type="containsText" dxfId="12" priority="205" operator="containsText" text="Débil">
      <formula>NOT(ISERROR(SEARCH("Débil",AZ21)))</formula>
    </cfRule>
  </conditionalFormatting>
  <conditionalFormatting sqref="AZ21:BE21">
    <cfRule type="containsText" dxfId="11" priority="206" operator="containsText" text="Moderado">
      <formula>NOT(ISERROR(SEARCH("Moderado",AZ21)))</formula>
    </cfRule>
  </conditionalFormatting>
  <conditionalFormatting sqref="AZ21:BE21">
    <cfRule type="containsText" dxfId="10" priority="207" operator="containsText" text="Fuerte">
      <formula>NOT(ISERROR(SEARCH("Fuerte",AZ21)))</formula>
    </cfRule>
  </conditionalFormatting>
  <conditionalFormatting sqref="AY21">
    <cfRule type="containsText" dxfId="9" priority="208" operator="containsText" text="Débil">
      <formula>NOT(ISERROR(SEARCH("Débil",AY21)))</formula>
    </cfRule>
  </conditionalFormatting>
  <conditionalFormatting sqref="AY21">
    <cfRule type="containsText" dxfId="8" priority="209" operator="containsText" text="Moderado">
      <formula>NOT(ISERROR(SEARCH("Moderado",AY21)))</formula>
    </cfRule>
  </conditionalFormatting>
  <conditionalFormatting sqref="AY21">
    <cfRule type="containsText" dxfId="7" priority="210" operator="containsText" text="Fuerte">
      <formula>NOT(ISERROR(SEARCH("Fuerte",AY21)))</formula>
    </cfRule>
  </conditionalFormatting>
  <conditionalFormatting sqref="AH16">
    <cfRule type="containsText" dxfId="6" priority="211" operator="containsText" text="Extremo">
      <formula>NOT(ISERROR(SEARCH("Extremo",AH16)))</formula>
    </cfRule>
  </conditionalFormatting>
  <conditionalFormatting sqref="AH16">
    <cfRule type="containsText" dxfId="5" priority="212" operator="containsText" text="Alto">
      <formula>NOT(ISERROR(SEARCH("Alto",AH16)))</formula>
    </cfRule>
  </conditionalFormatting>
  <conditionalFormatting sqref="AH16">
    <cfRule type="containsText" dxfId="4" priority="213" operator="containsText" text="Moderado">
      <formula>NOT(ISERROR(SEARCH("Moderado",AH16)))</formula>
    </cfRule>
  </conditionalFormatting>
  <conditionalFormatting sqref="AH16">
    <cfRule type="containsText" dxfId="3" priority="214" operator="containsText" text="Bajo">
      <formula>NOT(ISERROR(SEARCH("Bajo",AH16)))</formula>
    </cfRule>
  </conditionalFormatting>
  <conditionalFormatting sqref="BE16">
    <cfRule type="containsText" dxfId="2" priority="215" operator="containsText" text="Débil">
      <formula>NOT(ISERROR(SEARCH("Débil",BE16)))</formula>
    </cfRule>
  </conditionalFormatting>
  <conditionalFormatting sqref="BE16">
    <cfRule type="containsText" dxfId="1" priority="216" operator="containsText" text="Moderado">
      <formula>NOT(ISERROR(SEARCH("Moderado",BE16)))</formula>
    </cfRule>
  </conditionalFormatting>
  <conditionalFormatting sqref="BE16">
    <cfRule type="containsText" dxfId="0" priority="217" operator="containsText" text="Fuerte">
      <formula>NOT(ISERROR(SEARCH("Fuerte",BE16)))</formula>
    </cfRule>
  </conditionalFormatting>
  <hyperlinks>
    <hyperlink ref="BM11" r:id="rId1" display="https://bit.ly/MiHdVEnNidos" xr:uid="{3AFFD8BB-31CC-41DA-BF19-C200243CD44E}"/>
    <hyperlink ref="BS14" r:id="rId2" display="https://drive.google.com/drive/u/1/folders/1cIrAC6YSf9Bndc64WxfOJbroHF3KBw5u" xr:uid="{FF93C755-792B-458F-BF89-4495A456E53C}"/>
  </hyperlinks>
  <pageMargins left="0.45" right="0.28000000000000003" top="0.26" bottom="0.16" header="0" footer="0"/>
  <pageSetup paperSize="5" fitToWidth="0" orientation="landscape" r:id="rId3"/>
  <headerFooter>
    <oddFooter>&amp;RCódigo: GMC-F-16 Vigencia: 22/06/2021 Versión: 01</oddFooter>
  </headerFooter>
  <drawing r:id="rId4"/>
  <legacyDrawing r:id="rId5"/>
  <extLst>
    <ext xmlns:x14="http://schemas.microsoft.com/office/spreadsheetml/2009/9/main" uri="{CCE6A557-97BC-4b89-ADB6-D9C93CAAB3DF}">
      <x14:dataValidations xmlns:xm="http://schemas.microsoft.com/office/excel/2006/main" count="15">
        <x14:dataValidation type="list" allowBlank="1" showErrorMessage="1" xr:uid="{00000000-0002-0000-0000-000000000000}">
          <x14:formula1>
            <xm:f>Tablas!$A$14:$A$19</xm:f>
          </x14:formula1>
          <xm:sqref>G27:G28 G8 G10:G12</xm:sqref>
        </x14:dataValidation>
        <x14:dataValidation type="list" allowBlank="1" showErrorMessage="1" xr:uid="{00000000-0002-0000-0000-000001000000}">
          <x14:formula1>
            <xm:f>Tablas!$A$3:$A$10</xm:f>
          </x14:formula1>
          <xm:sqref>F8 F10:F12 F27:F28</xm:sqref>
        </x14:dataValidation>
        <x14:dataValidation type="list" allowBlank="1" showErrorMessage="1" xr:uid="{00000000-0002-0000-0000-000004000000}">
          <x14:formula1>
            <xm:f>Tablas!$A$97:$A$101</xm:f>
          </x14:formula1>
          <xm:sqref>BL8 BL27:BL28 BL10:BL11</xm:sqref>
        </x14:dataValidation>
        <x14:dataValidation type="list" allowBlank="1" showInputMessage="1" showErrorMessage="1" xr:uid="{29BD4AC1-466A-4B06-B5F9-FF9EC68AAC15}">
          <x14:formula1>
            <xm:f>Tablas!$B$114:$B$116</xm:f>
          </x14:formula1>
          <xm:sqref>AJ10 AJ27:AJ29</xm:sqref>
        </x14:dataValidation>
        <x14:dataValidation type="list" allowBlank="1" showInputMessage="1" showErrorMessage="1" xr:uid="{B4C6C63B-0623-47AB-98B0-711C76DDE979}">
          <x14:formula1>
            <xm:f>Tablas!$B$117:$B$119</xm:f>
          </x14:formula1>
          <xm:sqref>AL10 AL27:AL29</xm:sqref>
        </x14:dataValidation>
        <x14:dataValidation type="list" allowBlank="1" showInputMessage="1" showErrorMessage="1" xr:uid="{FDE16DD6-C41D-413A-8CB4-2B5918B51C82}">
          <x14:formula1>
            <xm:f>Tablas!$B$120:$B$122</xm:f>
          </x14:formula1>
          <xm:sqref>AN10 AN27:AN29</xm:sqref>
        </x14:dataValidation>
        <x14:dataValidation type="list" allowBlank="1" showInputMessage="1" showErrorMessage="1" xr:uid="{DE3B3E94-E3A0-4BFF-BF11-550C95693AFA}">
          <x14:formula1>
            <xm:f>Tablas!$B$123:$B$126</xm:f>
          </x14:formula1>
          <xm:sqref>AP10 AP27:AP29</xm:sqref>
        </x14:dataValidation>
        <x14:dataValidation type="list" allowBlank="1" showInputMessage="1" showErrorMessage="1" xr:uid="{CD9E3FC3-65B5-40AB-B967-D96286B9572D}">
          <x14:formula1>
            <xm:f>Tablas!$B$127:$B$129</xm:f>
          </x14:formula1>
          <xm:sqref>AR10 AR27:AR29</xm:sqref>
        </x14:dataValidation>
        <x14:dataValidation type="list" allowBlank="1" showInputMessage="1" showErrorMessage="1" xr:uid="{46CB8713-D9A5-4DEF-BA23-4003C2D7549C}">
          <x14:formula1>
            <xm:f>Tablas!$B$130:$B$132</xm:f>
          </x14:formula1>
          <xm:sqref>AT10 AT27:AT29</xm:sqref>
        </x14:dataValidation>
        <x14:dataValidation type="list" allowBlank="1" showInputMessage="1" showErrorMessage="1" xr:uid="{F8B46F5D-BF14-4D46-B3B2-F24B5EBA60BF}">
          <x14:formula1>
            <xm:f>Tablas!$B$133:$B$136</xm:f>
          </x14:formula1>
          <xm:sqref>AV10 AV27:AV29</xm:sqref>
        </x14:dataValidation>
        <x14:dataValidation type="list" allowBlank="1" showInputMessage="1" showErrorMessage="1" xr:uid="{3BAD4D99-24D9-4242-9683-333830E57DB5}">
          <x14:formula1>
            <xm:f>Tablas!$A$140:$A$143</xm:f>
          </x14:formula1>
          <xm:sqref>AZ27:AZ29 AZ10:AZ12</xm:sqref>
        </x14:dataValidation>
        <x14:dataValidation type="list" allowBlank="1" showInputMessage="1" showErrorMessage="1" xr:uid="{A8696366-6DE1-47BA-9F9D-F41B7C388D3B}">
          <x14:formula1>
            <xm:f>'https://d.docs.live.net/41d0682e6af12ced/Documentos/Documents/Idartes contrato/Riesgos Idartes/[VF Mapa de riesgos Corrupción Institucional_V3_Abril_SAF.xlsx]Tablas'!#REF!</xm:f>
          </x14:formula1>
          <xm:sqref>AZ22:AZ23 AJ22:AJ25 AL22:AL25 AN22:AN25 AP22:AP25 AR22:AR25 AT22:AT25 AV22:AV25</xm:sqref>
        </x14:dataValidation>
        <x14:dataValidation type="list" allowBlank="1" showErrorMessage="1" xr:uid="{34C2F4AF-582B-428D-B084-AFB106F18D9D}">
          <x14:formula1>
            <xm:f>'https://d.docs.live.net/41d0682e6af12ced/Documentos/Documents/Idartes contrato/Riesgos Idartes/[VF Mapa de riesgos Corrupción Institucional_V3_Abril_SAF.xlsx]Tablas'!#REF!</xm:f>
          </x14:formula1>
          <xm:sqref>BL22 BL24 F22:G22 F24</xm:sqref>
        </x14:dataValidation>
        <x14:dataValidation type="list" allowBlank="1" showInputMessage="1" showErrorMessage="1" xr:uid="{C60F1ACD-1C89-4299-A26B-6854000972FB}">
          <x14:formula1>
            <xm:f>'C:\Users\DELL\Downloads\[Mapa de riesgos Corrupción Institucional_V3_Abril_OAJ.xlsx]Tablas'!#REF!</xm:f>
          </x14:formula1>
          <x14:formula2>
            <xm:f>0</xm:f>
          </x14:formula2>
          <xm:sqref>AZ15:AZ21 AJ15:AJ21 AL15:AL21 AN15:AN21 AP15:AP21 AR15:AR21 AT15:AT21 AV15:AV21</xm:sqref>
        </x14:dataValidation>
        <x14:dataValidation type="list" allowBlank="1" showErrorMessage="1" xr:uid="{3CBB59F8-9A60-4C27-A084-C75BE1C0B787}">
          <x14:formula1>
            <xm:f>'C:\Users\DELL\Downloads\[Mapa de riesgos Corrupción Institucional_V3_Abril_OAJ.xlsx]Tablas'!#REF!</xm:f>
          </x14:formula1>
          <x14:formula2>
            <xm:f>0</xm:f>
          </x14:formula2>
          <xm:sqref>BL15 BL17 BL20 G17 F15:G15 F20:G20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000"/>
  <sheetViews>
    <sheetView topLeftCell="M1" zoomScale="110" workbookViewId="0">
      <selection activeCell="R6" sqref="R6"/>
    </sheetView>
  </sheetViews>
  <sheetFormatPr baseColWidth="10" defaultColWidth="12.59765625" defaultRowHeight="15" customHeight="1"/>
  <cols>
    <col min="1" max="1" width="22.09765625" customWidth="1"/>
    <col min="2" max="2" width="40.69921875" customWidth="1"/>
    <col min="3" max="6" width="9.3984375" customWidth="1"/>
    <col min="7" max="7" width="20.5" customWidth="1"/>
    <col min="8" max="8" width="30.5" customWidth="1"/>
    <col min="9" max="10" width="9.3984375" customWidth="1"/>
    <col min="11" max="11" width="15.09765625" customWidth="1"/>
    <col min="12" max="12" width="20.09765625" customWidth="1"/>
    <col min="13" max="13" width="38" customWidth="1"/>
    <col min="14" max="40" width="9.3984375" customWidth="1"/>
  </cols>
  <sheetData>
    <row r="1" spans="1:49" thickBot="1">
      <c r="A1" s="3" t="s">
        <v>109</v>
      </c>
      <c r="F1" s="4" t="s">
        <v>110</v>
      </c>
      <c r="K1" s="4" t="s">
        <v>111</v>
      </c>
      <c r="O1" s="4" t="s">
        <v>112</v>
      </c>
      <c r="X1" s="4" t="s">
        <v>113</v>
      </c>
      <c r="Z1" s="4" t="s">
        <v>114</v>
      </c>
      <c r="AG1" s="4" t="s">
        <v>115</v>
      </c>
    </row>
    <row r="2" spans="1:49" ht="31.8" thickBot="1">
      <c r="A2" s="5" t="s">
        <v>116</v>
      </c>
      <c r="B2" s="6" t="s">
        <v>117</v>
      </c>
      <c r="F2" s="5" t="s">
        <v>118</v>
      </c>
      <c r="G2" s="6" t="s">
        <v>119</v>
      </c>
      <c r="H2" s="6" t="s">
        <v>120</v>
      </c>
      <c r="K2" s="5" t="s">
        <v>121</v>
      </c>
      <c r="L2" s="6" t="s">
        <v>122</v>
      </c>
      <c r="M2" s="6" t="s">
        <v>123</v>
      </c>
      <c r="AG2" s="3" t="s">
        <v>124</v>
      </c>
      <c r="AO2" s="61" t="s">
        <v>302</v>
      </c>
      <c r="AW2" s="36" t="s">
        <v>308</v>
      </c>
    </row>
    <row r="3" spans="1:49" ht="48" thickTop="1" thickBot="1">
      <c r="A3" s="7" t="s">
        <v>125</v>
      </c>
      <c r="B3" s="8" t="s">
        <v>126</v>
      </c>
      <c r="F3" s="279" t="s">
        <v>127</v>
      </c>
      <c r="G3" s="282" t="s">
        <v>128</v>
      </c>
      <c r="H3" s="9" t="s">
        <v>129</v>
      </c>
      <c r="K3" s="10" t="s">
        <v>130</v>
      </c>
      <c r="L3" s="9" t="s">
        <v>6</v>
      </c>
      <c r="M3" s="11" t="s">
        <v>131</v>
      </c>
    </row>
    <row r="4" spans="1:49" ht="47.4" thickBot="1">
      <c r="A4" s="12" t="s">
        <v>132</v>
      </c>
      <c r="B4" s="8" t="s">
        <v>133</v>
      </c>
      <c r="F4" s="280"/>
      <c r="G4" s="280"/>
      <c r="H4" s="13" t="s">
        <v>134</v>
      </c>
      <c r="K4" s="14" t="s">
        <v>135</v>
      </c>
      <c r="L4" s="15" t="s">
        <v>136</v>
      </c>
      <c r="M4" s="16" t="s">
        <v>137</v>
      </c>
    </row>
    <row r="5" spans="1:49" ht="125.4" thickBot="1">
      <c r="A5" s="283" t="s">
        <v>138</v>
      </c>
      <c r="B5" s="17" t="s">
        <v>139</v>
      </c>
      <c r="F5" s="280"/>
      <c r="G5" s="280"/>
      <c r="H5" s="18" t="s">
        <v>140</v>
      </c>
      <c r="K5" s="10" t="s">
        <v>141</v>
      </c>
      <c r="L5" s="9" t="s">
        <v>142</v>
      </c>
      <c r="M5" s="11" t="s">
        <v>143</v>
      </c>
    </row>
    <row r="6" spans="1:49" ht="63" thickBot="1">
      <c r="A6" s="280"/>
      <c r="B6" s="17" t="s">
        <v>144</v>
      </c>
      <c r="F6" s="281"/>
      <c r="G6" s="281"/>
      <c r="H6" s="13" t="s">
        <v>145</v>
      </c>
      <c r="K6" s="14" t="s">
        <v>146</v>
      </c>
      <c r="L6" s="15" t="s">
        <v>147</v>
      </c>
      <c r="M6" s="13" t="s">
        <v>148</v>
      </c>
    </row>
    <row r="7" spans="1:49" ht="63" thickBot="1">
      <c r="A7" s="280"/>
      <c r="B7" s="17" t="s">
        <v>149</v>
      </c>
      <c r="F7" s="284" t="s">
        <v>142</v>
      </c>
      <c r="G7" s="285" t="s">
        <v>150</v>
      </c>
      <c r="H7" s="18" t="s">
        <v>151</v>
      </c>
      <c r="K7" s="10" t="s">
        <v>152</v>
      </c>
      <c r="L7" s="9" t="s">
        <v>153</v>
      </c>
      <c r="M7" s="11" t="s">
        <v>154</v>
      </c>
    </row>
    <row r="8" spans="1:49" ht="63" thickBot="1">
      <c r="A8" s="280"/>
      <c r="B8" s="17" t="s">
        <v>156</v>
      </c>
      <c r="F8" s="280"/>
      <c r="G8" s="280"/>
      <c r="H8" s="13" t="s">
        <v>157</v>
      </c>
      <c r="K8" s="14" t="s">
        <v>158</v>
      </c>
      <c r="L8" s="15" t="s">
        <v>153</v>
      </c>
      <c r="M8" s="16" t="s">
        <v>159</v>
      </c>
    </row>
    <row r="9" spans="1:49" ht="47.4" thickBot="1">
      <c r="A9" s="281"/>
      <c r="B9" s="13" t="s">
        <v>160</v>
      </c>
      <c r="F9" s="281"/>
      <c r="G9" s="281"/>
      <c r="H9" s="18" t="s">
        <v>161</v>
      </c>
      <c r="K9" s="287" t="s">
        <v>162</v>
      </c>
      <c r="L9" s="19" t="s">
        <v>163</v>
      </c>
      <c r="M9" s="288" t="s">
        <v>164</v>
      </c>
    </row>
    <row r="10" spans="1:49" ht="16.2" thickBot="1">
      <c r="A10" s="286" t="s">
        <v>165</v>
      </c>
      <c r="B10" s="8" t="s">
        <v>166</v>
      </c>
      <c r="F10" s="289" t="s">
        <v>167</v>
      </c>
      <c r="G10" s="287" t="s">
        <v>168</v>
      </c>
      <c r="H10" s="13" t="s">
        <v>169</v>
      </c>
      <c r="K10" s="281"/>
      <c r="L10" s="9" t="s">
        <v>136</v>
      </c>
      <c r="M10" s="281"/>
    </row>
    <row r="11" spans="1:49" ht="78" customHeight="1" thickBot="1">
      <c r="A11" s="280"/>
      <c r="B11" s="8" t="s">
        <v>170</v>
      </c>
      <c r="F11" s="280"/>
      <c r="G11" s="280"/>
      <c r="H11" s="18" t="s">
        <v>171</v>
      </c>
    </row>
    <row r="12" spans="1:49" ht="31.8" thickBot="1">
      <c r="A12" s="280"/>
      <c r="B12" s="8" t="s">
        <v>172</v>
      </c>
      <c r="F12" s="280"/>
      <c r="G12" s="280"/>
      <c r="H12" s="13" t="s">
        <v>173</v>
      </c>
    </row>
    <row r="13" spans="1:49" ht="63" thickBot="1">
      <c r="A13" s="280"/>
      <c r="B13" s="8" t="s">
        <v>174</v>
      </c>
      <c r="F13" s="281"/>
      <c r="G13" s="281"/>
      <c r="H13" s="18" t="s">
        <v>175</v>
      </c>
    </row>
    <row r="14" spans="1:49" ht="31.8" thickBot="1">
      <c r="A14" s="280"/>
      <c r="B14" s="8" t="s">
        <v>176</v>
      </c>
      <c r="F14" s="290" t="s">
        <v>177</v>
      </c>
      <c r="G14" s="291" t="s">
        <v>178</v>
      </c>
      <c r="H14" s="13" t="s">
        <v>179</v>
      </c>
    </row>
    <row r="15" spans="1:49" ht="31.8" thickBot="1">
      <c r="A15" s="280"/>
      <c r="B15" s="8" t="s">
        <v>180</v>
      </c>
      <c r="F15" s="280"/>
      <c r="G15" s="280"/>
      <c r="H15" s="18" t="s">
        <v>181</v>
      </c>
    </row>
    <row r="16" spans="1:49" ht="16.2" thickBot="1">
      <c r="A16" s="280"/>
      <c r="B16" s="8" t="s">
        <v>182</v>
      </c>
      <c r="F16" s="280"/>
      <c r="G16" s="280"/>
      <c r="H16" s="13" t="s">
        <v>183</v>
      </c>
    </row>
    <row r="17" spans="1:8" ht="31.8" thickBot="1">
      <c r="A17" s="280"/>
      <c r="B17" s="8" t="s">
        <v>184</v>
      </c>
      <c r="F17" s="281"/>
      <c r="G17" s="281"/>
      <c r="H17" s="18" t="s">
        <v>185</v>
      </c>
    </row>
    <row r="18" spans="1:8" ht="31.8" thickBot="1">
      <c r="A18" s="281"/>
      <c r="B18" s="18" t="s">
        <v>186</v>
      </c>
      <c r="F18" s="292" t="s">
        <v>187</v>
      </c>
      <c r="G18" s="287" t="s">
        <v>188</v>
      </c>
      <c r="H18" s="13" t="s">
        <v>189</v>
      </c>
    </row>
    <row r="19" spans="1:8" ht="31.8" thickBot="1">
      <c r="A19" s="283" t="s">
        <v>190</v>
      </c>
      <c r="B19" s="17" t="s">
        <v>191</v>
      </c>
      <c r="F19" s="280"/>
      <c r="G19" s="280"/>
      <c r="H19" s="18" t="s">
        <v>192</v>
      </c>
    </row>
    <row r="20" spans="1:8" ht="31.8" thickBot="1">
      <c r="A20" s="280"/>
      <c r="B20" s="17" t="s">
        <v>193</v>
      </c>
      <c r="F20" s="281"/>
      <c r="G20" s="281"/>
      <c r="H20" s="13" t="s">
        <v>194</v>
      </c>
    </row>
    <row r="21" spans="1:8" ht="15.75" customHeight="1">
      <c r="A21" s="280"/>
      <c r="B21" s="17" t="s">
        <v>195</v>
      </c>
    </row>
    <row r="22" spans="1:8" ht="15.75" customHeight="1">
      <c r="A22" s="280"/>
      <c r="B22" s="17" t="s">
        <v>196</v>
      </c>
    </row>
    <row r="23" spans="1:8" ht="15.75" customHeight="1" thickBot="1">
      <c r="A23" s="281"/>
      <c r="B23" s="13" t="s">
        <v>197</v>
      </c>
    </row>
    <row r="24" spans="1:8" ht="15.75" customHeight="1">
      <c r="A24" s="286" t="s">
        <v>198</v>
      </c>
      <c r="B24" s="8" t="s">
        <v>199</v>
      </c>
    </row>
    <row r="25" spans="1:8" ht="15.75" customHeight="1">
      <c r="A25" s="280"/>
      <c r="B25" s="8" t="s">
        <v>200</v>
      </c>
    </row>
    <row r="26" spans="1:8" ht="15.75" customHeight="1">
      <c r="A26" s="280"/>
      <c r="B26" s="8" t="s">
        <v>201</v>
      </c>
    </row>
    <row r="27" spans="1:8" ht="15.75" customHeight="1" thickBot="1">
      <c r="A27" s="281"/>
      <c r="B27" s="18" t="s">
        <v>202</v>
      </c>
    </row>
    <row r="28" spans="1:8" ht="31.5" customHeight="1">
      <c r="A28" s="283" t="s">
        <v>203</v>
      </c>
      <c r="B28" s="17" t="s">
        <v>204</v>
      </c>
    </row>
    <row r="29" spans="1:8" ht="15.75" customHeight="1">
      <c r="A29" s="280"/>
      <c r="B29" s="17" t="s">
        <v>205</v>
      </c>
    </row>
    <row r="30" spans="1:8" ht="15.75" customHeight="1" thickBot="1">
      <c r="A30" s="281"/>
      <c r="B30" s="13" t="s">
        <v>206</v>
      </c>
    </row>
    <row r="31" spans="1:8" ht="47.25" customHeight="1">
      <c r="A31" s="286" t="s">
        <v>207</v>
      </c>
      <c r="B31" s="8" t="s">
        <v>208</v>
      </c>
    </row>
    <row r="32" spans="1:8" ht="15.75" customHeight="1">
      <c r="A32" s="280"/>
      <c r="B32" s="8" t="s">
        <v>209</v>
      </c>
    </row>
    <row r="33" spans="1:2" ht="15.75" customHeight="1" thickBot="1">
      <c r="A33" s="281"/>
      <c r="B33" s="18" t="s">
        <v>206</v>
      </c>
    </row>
    <row r="34" spans="1:2" ht="15.75" customHeight="1"/>
    <row r="35" spans="1:2" ht="15.75" customHeight="1"/>
    <row r="36" spans="1:2" ht="15.75" customHeight="1"/>
    <row r="37" spans="1:2" ht="15.75" customHeight="1"/>
    <row r="38" spans="1:2" ht="15.75" customHeight="1"/>
    <row r="39" spans="1:2" ht="15.75" customHeight="1"/>
    <row r="40" spans="1:2" ht="15.75" customHeight="1"/>
    <row r="41" spans="1:2" ht="15.75" customHeight="1"/>
    <row r="42" spans="1:2" ht="15.75" customHeight="1"/>
    <row r="43" spans="1:2" ht="15.75" customHeight="1"/>
    <row r="44" spans="1:2" ht="15.75" customHeight="1"/>
    <row r="45" spans="1:2" ht="15.75" customHeight="1"/>
    <row r="46" spans="1:2" ht="15.75" customHeight="1"/>
    <row r="47" spans="1:2" ht="15.75" customHeight="1"/>
    <row r="48" spans="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31:A33"/>
    <mergeCell ref="K9:K10"/>
    <mergeCell ref="M9:M10"/>
    <mergeCell ref="A10:A18"/>
    <mergeCell ref="F10:F13"/>
    <mergeCell ref="G10:G13"/>
    <mergeCell ref="F14:F17"/>
    <mergeCell ref="G14:G17"/>
    <mergeCell ref="F18:F20"/>
    <mergeCell ref="G18:G20"/>
    <mergeCell ref="A19:A23"/>
    <mergeCell ref="A24:A27"/>
    <mergeCell ref="A28:A30"/>
    <mergeCell ref="F3:F6"/>
    <mergeCell ref="G3:G6"/>
    <mergeCell ref="A5:A9"/>
    <mergeCell ref="F7:F9"/>
    <mergeCell ref="G7:G9"/>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008"/>
  <sheetViews>
    <sheetView topLeftCell="A18" workbookViewId="0">
      <selection activeCell="A33" sqref="A33"/>
    </sheetView>
  </sheetViews>
  <sheetFormatPr baseColWidth="10" defaultColWidth="12.59765625" defaultRowHeight="15" customHeight="1"/>
  <cols>
    <col min="1" max="1" width="32.19921875" customWidth="1"/>
    <col min="2" max="2" width="20.3984375" customWidth="1"/>
    <col min="3" max="3" width="17.19921875" customWidth="1"/>
    <col min="4" max="4" width="26.59765625" customWidth="1"/>
    <col min="5" max="6" width="9.3984375" customWidth="1"/>
  </cols>
  <sheetData>
    <row r="2" spans="1:6" ht="14.4">
      <c r="A2" s="4" t="s">
        <v>210</v>
      </c>
    </row>
    <row r="4" spans="1:6" ht="14.4">
      <c r="A4" s="4" t="s">
        <v>48</v>
      </c>
    </row>
    <row r="5" spans="1:6" ht="14.4">
      <c r="A5" s="4" t="s">
        <v>58</v>
      </c>
    </row>
    <row r="6" spans="1:6" ht="14.4">
      <c r="A6" s="4" t="s">
        <v>69</v>
      </c>
    </row>
    <row r="7" spans="1:6" ht="14.4">
      <c r="A7" s="4" t="s">
        <v>211</v>
      </c>
    </row>
    <row r="8" spans="1:6" ht="14.4">
      <c r="A8" s="4" t="s">
        <v>97</v>
      </c>
    </row>
    <row r="9" spans="1:6" ht="14.4">
      <c r="A9" s="4" t="s">
        <v>212</v>
      </c>
    </row>
    <row r="10" spans="1:6" ht="14.4">
      <c r="A10" s="4" t="s">
        <v>213</v>
      </c>
    </row>
    <row r="13" spans="1:6" ht="14.4">
      <c r="A13" s="20" t="s">
        <v>214</v>
      </c>
      <c r="B13" s="20" t="s">
        <v>215</v>
      </c>
      <c r="D13" s="20" t="s">
        <v>123</v>
      </c>
    </row>
    <row r="14" spans="1:6" ht="14.4">
      <c r="A14" s="20"/>
      <c r="B14" s="20"/>
    </row>
    <row r="15" spans="1:6" ht="43.2">
      <c r="A15" s="35" t="s">
        <v>249</v>
      </c>
      <c r="B15" s="34" t="s">
        <v>244</v>
      </c>
      <c r="C15" s="31" t="s">
        <v>244</v>
      </c>
      <c r="D15" s="37" t="s">
        <v>254</v>
      </c>
      <c r="E15" s="23">
        <v>0.2</v>
      </c>
      <c r="F15" s="22" t="s">
        <v>216</v>
      </c>
    </row>
    <row r="16" spans="1:6" ht="27.75" customHeight="1">
      <c r="A16" s="35" t="s">
        <v>250</v>
      </c>
      <c r="B16" s="34" t="s">
        <v>245</v>
      </c>
      <c r="C16" s="32" t="s">
        <v>245</v>
      </c>
      <c r="D16" s="37" t="s">
        <v>255</v>
      </c>
      <c r="E16" s="23">
        <v>0.4</v>
      </c>
      <c r="F16" s="24" t="s">
        <v>217</v>
      </c>
    </row>
    <row r="17" spans="1:6" ht="27.75" customHeight="1">
      <c r="A17" s="35" t="s">
        <v>251</v>
      </c>
      <c r="B17" s="34" t="s">
        <v>246</v>
      </c>
      <c r="C17" s="33" t="s">
        <v>246</v>
      </c>
      <c r="D17" s="37" t="s">
        <v>256</v>
      </c>
      <c r="E17" s="23">
        <v>0.6</v>
      </c>
      <c r="F17" s="25" t="s">
        <v>218</v>
      </c>
    </row>
    <row r="18" spans="1:6" ht="27.75" customHeight="1">
      <c r="A18" s="35" t="s">
        <v>252</v>
      </c>
      <c r="B18" s="34" t="s">
        <v>247</v>
      </c>
      <c r="C18" s="39" t="s">
        <v>247</v>
      </c>
      <c r="D18" s="37" t="s">
        <v>257</v>
      </c>
      <c r="E18" s="23">
        <v>0.8</v>
      </c>
      <c r="F18" s="26" t="s">
        <v>219</v>
      </c>
    </row>
    <row r="19" spans="1:6" ht="27.75" customHeight="1">
      <c r="A19" s="35" t="s">
        <v>253</v>
      </c>
      <c r="B19" s="34" t="s">
        <v>248</v>
      </c>
      <c r="C19" s="38" t="s">
        <v>248</v>
      </c>
      <c r="D19" s="37" t="s">
        <v>258</v>
      </c>
      <c r="E19" s="23">
        <v>1</v>
      </c>
      <c r="F19" s="27" t="s">
        <v>220</v>
      </c>
    </row>
    <row r="20" spans="1:6" ht="27.75" customHeight="1"/>
    <row r="21" spans="1:6" ht="15.75" customHeight="1">
      <c r="A21" s="3" t="s">
        <v>221</v>
      </c>
    </row>
    <row r="22" spans="1:6" ht="15.75" customHeight="1"/>
    <row r="23" spans="1:6" ht="15.75" customHeight="1">
      <c r="A23" s="4" t="s">
        <v>309</v>
      </c>
      <c r="B23" s="21">
        <v>0.2</v>
      </c>
      <c r="C23" s="22" t="s">
        <v>222</v>
      </c>
    </row>
    <row r="24" spans="1:6" ht="15.75" customHeight="1">
      <c r="A24" s="4" t="s">
        <v>310</v>
      </c>
      <c r="B24" s="21">
        <v>0.4</v>
      </c>
      <c r="C24" s="24" t="s">
        <v>223</v>
      </c>
    </row>
    <row r="25" spans="1:6" ht="15.75" customHeight="1">
      <c r="A25" s="4" t="s">
        <v>311</v>
      </c>
      <c r="B25" s="21">
        <v>0.6</v>
      </c>
      <c r="C25" s="25" t="s">
        <v>224</v>
      </c>
    </row>
    <row r="26" spans="1:6" ht="15.75" customHeight="1">
      <c r="A26" s="4" t="s">
        <v>312</v>
      </c>
      <c r="B26" s="21">
        <v>0.8</v>
      </c>
      <c r="C26" s="26" t="s">
        <v>225</v>
      </c>
    </row>
    <row r="27" spans="1:6" ht="15.75" customHeight="1">
      <c r="A27" s="4" t="s">
        <v>313</v>
      </c>
      <c r="B27" s="21">
        <v>1</v>
      </c>
      <c r="C27" s="27" t="s">
        <v>226</v>
      </c>
    </row>
    <row r="28" spans="1:6" ht="15.75" customHeight="1">
      <c r="A28" s="28" t="s">
        <v>227</v>
      </c>
      <c r="B28" s="21">
        <v>0.2</v>
      </c>
      <c r="C28" s="22" t="s">
        <v>222</v>
      </c>
    </row>
    <row r="29" spans="1:6" ht="61.5" customHeight="1">
      <c r="A29" s="28" t="s">
        <v>228</v>
      </c>
      <c r="B29" s="21">
        <v>0.4</v>
      </c>
      <c r="C29" s="24" t="s">
        <v>223</v>
      </c>
    </row>
    <row r="30" spans="1:6" ht="15.75" customHeight="1">
      <c r="A30" s="28" t="s">
        <v>229</v>
      </c>
      <c r="B30" s="21">
        <v>0.6</v>
      </c>
      <c r="C30" s="25" t="s">
        <v>224</v>
      </c>
    </row>
    <row r="31" spans="1:6" ht="15.75" customHeight="1">
      <c r="A31" s="28" t="s">
        <v>230</v>
      </c>
      <c r="B31" s="21">
        <v>0.8</v>
      </c>
      <c r="C31" s="26" t="s">
        <v>225</v>
      </c>
    </row>
    <row r="32" spans="1:6" ht="15.75" customHeight="1">
      <c r="A32" s="28" t="s">
        <v>231</v>
      </c>
      <c r="B32" s="21">
        <v>1</v>
      </c>
      <c r="C32" s="27" t="s">
        <v>226</v>
      </c>
    </row>
    <row r="33" spans="1:4" ht="15.75" customHeight="1"/>
    <row r="34" spans="1:4" ht="15.75" customHeight="1">
      <c r="A34" s="28" t="s">
        <v>216</v>
      </c>
      <c r="B34" s="4" t="s">
        <v>222</v>
      </c>
      <c r="C34" s="4" t="str">
        <f t="shared" ref="C34:C58" si="0">CONCATENATE(A34,B34)</f>
        <v>Muy BajaLeve</v>
      </c>
      <c r="D34" s="4" t="s">
        <v>232</v>
      </c>
    </row>
    <row r="35" spans="1:4" ht="15.75" customHeight="1">
      <c r="A35" s="29" t="s">
        <v>217</v>
      </c>
      <c r="B35" s="4" t="s">
        <v>222</v>
      </c>
      <c r="C35" s="4" t="str">
        <f t="shared" si="0"/>
        <v>BajaLeve</v>
      </c>
      <c r="D35" s="4" t="s">
        <v>232</v>
      </c>
    </row>
    <row r="36" spans="1:4" ht="15.75" customHeight="1">
      <c r="A36" s="29" t="s">
        <v>218</v>
      </c>
      <c r="B36" s="4" t="s">
        <v>222</v>
      </c>
      <c r="C36" s="4" t="str">
        <f t="shared" si="0"/>
        <v>MediaLeve</v>
      </c>
      <c r="D36" s="4" t="s">
        <v>224</v>
      </c>
    </row>
    <row r="37" spans="1:4" ht="15.75" customHeight="1">
      <c r="A37" s="29" t="s">
        <v>219</v>
      </c>
      <c r="B37" s="4" t="s">
        <v>222</v>
      </c>
      <c r="C37" s="4" t="str">
        <f t="shared" si="0"/>
        <v>A l t aLeve</v>
      </c>
      <c r="D37" s="4" t="s">
        <v>224</v>
      </c>
    </row>
    <row r="38" spans="1:4" ht="15.75" customHeight="1">
      <c r="A38" s="29" t="s">
        <v>220</v>
      </c>
      <c r="B38" s="4" t="s">
        <v>222</v>
      </c>
      <c r="C38" s="4" t="str">
        <f t="shared" si="0"/>
        <v>Muy AltaLeve</v>
      </c>
      <c r="D38" s="4" t="s">
        <v>106</v>
      </c>
    </row>
    <row r="39" spans="1:4" ht="15.75" customHeight="1">
      <c r="A39" s="28" t="s">
        <v>216</v>
      </c>
      <c r="B39" s="4" t="s">
        <v>223</v>
      </c>
      <c r="C39" s="4" t="str">
        <f t="shared" si="0"/>
        <v>Muy BajaMenor</v>
      </c>
      <c r="D39" s="4" t="s">
        <v>232</v>
      </c>
    </row>
    <row r="40" spans="1:4" ht="15.75" customHeight="1">
      <c r="A40" s="29" t="s">
        <v>217</v>
      </c>
      <c r="B40" s="4" t="s">
        <v>223</v>
      </c>
      <c r="C40" s="4" t="str">
        <f t="shared" si="0"/>
        <v>BajaMenor</v>
      </c>
      <c r="D40" s="4" t="s">
        <v>224</v>
      </c>
    </row>
    <row r="41" spans="1:4" ht="15.75" customHeight="1">
      <c r="A41" s="29" t="s">
        <v>218</v>
      </c>
      <c r="B41" s="4" t="s">
        <v>223</v>
      </c>
      <c r="C41" s="4" t="str">
        <f t="shared" si="0"/>
        <v>MediaMenor</v>
      </c>
      <c r="D41" s="4" t="s">
        <v>224</v>
      </c>
    </row>
    <row r="42" spans="1:4" ht="15.75" customHeight="1">
      <c r="A42" s="29" t="s">
        <v>219</v>
      </c>
      <c r="B42" s="4" t="s">
        <v>223</v>
      </c>
      <c r="C42" s="4" t="str">
        <f t="shared" si="0"/>
        <v>A l t aMenor</v>
      </c>
      <c r="D42" s="4" t="s">
        <v>224</v>
      </c>
    </row>
    <row r="43" spans="1:4" ht="15.75" customHeight="1">
      <c r="A43" s="29" t="s">
        <v>220</v>
      </c>
      <c r="B43" s="4" t="s">
        <v>223</v>
      </c>
      <c r="C43" s="4" t="str">
        <f t="shared" si="0"/>
        <v>Muy AltaMenor</v>
      </c>
      <c r="D43" s="4" t="s">
        <v>106</v>
      </c>
    </row>
    <row r="44" spans="1:4" ht="15.75" customHeight="1">
      <c r="A44" s="28" t="s">
        <v>216</v>
      </c>
      <c r="B44" s="4" t="s">
        <v>224</v>
      </c>
      <c r="C44" s="4" t="str">
        <f t="shared" si="0"/>
        <v>Muy BajaModerado</v>
      </c>
      <c r="D44" s="4" t="s">
        <v>224</v>
      </c>
    </row>
    <row r="45" spans="1:4" ht="15.75" customHeight="1">
      <c r="A45" s="29" t="s">
        <v>217</v>
      </c>
      <c r="B45" s="4" t="s">
        <v>224</v>
      </c>
      <c r="C45" s="4" t="str">
        <f t="shared" si="0"/>
        <v>BajaModerado</v>
      </c>
      <c r="D45" s="4" t="s">
        <v>224</v>
      </c>
    </row>
    <row r="46" spans="1:4" ht="15.75" customHeight="1">
      <c r="A46" s="29" t="s">
        <v>218</v>
      </c>
      <c r="B46" s="4" t="s">
        <v>224</v>
      </c>
      <c r="C46" s="4" t="str">
        <f t="shared" si="0"/>
        <v>MediaModerado</v>
      </c>
      <c r="D46" s="4" t="s">
        <v>224</v>
      </c>
    </row>
    <row r="47" spans="1:4" ht="15.75" customHeight="1">
      <c r="A47" s="29" t="s">
        <v>219</v>
      </c>
      <c r="B47" s="4" t="s">
        <v>224</v>
      </c>
      <c r="C47" s="4" t="str">
        <f t="shared" si="0"/>
        <v>A l t aModerado</v>
      </c>
      <c r="D47" s="4" t="s">
        <v>106</v>
      </c>
    </row>
    <row r="48" spans="1:4" ht="15.75" customHeight="1">
      <c r="A48" s="29" t="s">
        <v>220</v>
      </c>
      <c r="B48" s="4" t="s">
        <v>224</v>
      </c>
      <c r="C48" s="4" t="str">
        <f t="shared" si="0"/>
        <v>Muy AltaModerado</v>
      </c>
      <c r="D48" s="4" t="s">
        <v>106</v>
      </c>
    </row>
    <row r="49" spans="1:4" ht="15.75" customHeight="1">
      <c r="A49" s="28" t="s">
        <v>216</v>
      </c>
      <c r="B49" s="4" t="s">
        <v>225</v>
      </c>
      <c r="C49" s="4" t="str">
        <f t="shared" si="0"/>
        <v>Muy BajaMayor</v>
      </c>
      <c r="D49" s="4" t="s">
        <v>106</v>
      </c>
    </row>
    <row r="50" spans="1:4" ht="15.75" customHeight="1">
      <c r="A50" s="29" t="s">
        <v>217</v>
      </c>
      <c r="B50" s="4" t="s">
        <v>225</v>
      </c>
      <c r="C50" s="4" t="str">
        <f t="shared" si="0"/>
        <v>BajaMayor</v>
      </c>
      <c r="D50" s="4" t="s">
        <v>106</v>
      </c>
    </row>
    <row r="51" spans="1:4" ht="15.75" customHeight="1">
      <c r="A51" s="29" t="s">
        <v>218</v>
      </c>
      <c r="B51" s="4" t="s">
        <v>225</v>
      </c>
      <c r="C51" s="4" t="str">
        <f t="shared" si="0"/>
        <v>MediaMayor</v>
      </c>
      <c r="D51" s="4" t="s">
        <v>106</v>
      </c>
    </row>
    <row r="52" spans="1:4" ht="15.75" customHeight="1">
      <c r="A52" s="29" t="s">
        <v>219</v>
      </c>
      <c r="B52" s="4" t="s">
        <v>225</v>
      </c>
      <c r="C52" s="4" t="str">
        <f t="shared" si="0"/>
        <v>A l t aMayor</v>
      </c>
      <c r="D52" s="4" t="s">
        <v>106</v>
      </c>
    </row>
    <row r="53" spans="1:4" ht="15.75" customHeight="1">
      <c r="A53" s="29" t="s">
        <v>220</v>
      </c>
      <c r="B53" s="4" t="s">
        <v>225</v>
      </c>
      <c r="C53" s="4" t="str">
        <f t="shared" si="0"/>
        <v>Muy AltaMayor</v>
      </c>
      <c r="D53" s="4" t="s">
        <v>106</v>
      </c>
    </row>
    <row r="54" spans="1:4" ht="15.75" customHeight="1">
      <c r="A54" s="28" t="s">
        <v>216</v>
      </c>
      <c r="B54" s="4" t="s">
        <v>226</v>
      </c>
      <c r="C54" s="4" t="str">
        <f t="shared" si="0"/>
        <v>Muy BajaCatastrófico</v>
      </c>
      <c r="D54" s="4" t="s">
        <v>233</v>
      </c>
    </row>
    <row r="55" spans="1:4" ht="15.75" customHeight="1">
      <c r="A55" s="29" t="s">
        <v>217</v>
      </c>
      <c r="B55" s="4" t="s">
        <v>226</v>
      </c>
      <c r="C55" s="4" t="str">
        <f t="shared" si="0"/>
        <v>BajaCatastrófico</v>
      </c>
      <c r="D55" s="4" t="s">
        <v>233</v>
      </c>
    </row>
    <row r="56" spans="1:4" ht="15.75" customHeight="1">
      <c r="A56" s="29" t="s">
        <v>218</v>
      </c>
      <c r="B56" s="4" t="s">
        <v>226</v>
      </c>
      <c r="C56" s="4" t="str">
        <f t="shared" si="0"/>
        <v>MediaCatastrófico</v>
      </c>
      <c r="D56" s="4" t="s">
        <v>233</v>
      </c>
    </row>
    <row r="57" spans="1:4" ht="15.75" customHeight="1">
      <c r="A57" s="29" t="s">
        <v>219</v>
      </c>
      <c r="B57" s="4" t="s">
        <v>226</v>
      </c>
      <c r="C57" s="4" t="str">
        <f t="shared" si="0"/>
        <v>A l t aCatastrófico</v>
      </c>
      <c r="D57" s="4" t="s">
        <v>233</v>
      </c>
    </row>
    <row r="58" spans="1:4" ht="15.75" customHeight="1">
      <c r="A58" s="29" t="s">
        <v>220</v>
      </c>
      <c r="B58" s="4" t="s">
        <v>226</v>
      </c>
      <c r="C58" s="4" t="str">
        <f t="shared" si="0"/>
        <v>Muy AltaCatastrófico</v>
      </c>
      <c r="D58" s="4" t="s">
        <v>233</v>
      </c>
    </row>
    <row r="59" spans="1:4" ht="15.75" customHeight="1"/>
    <row r="60" spans="1:4" ht="15.75" customHeight="1">
      <c r="A60" s="29" t="s">
        <v>234</v>
      </c>
    </row>
    <row r="61" spans="1:4" ht="15.75" customHeight="1"/>
    <row r="62" spans="1:4" ht="15.75" customHeight="1">
      <c r="A62" s="29" t="s">
        <v>51</v>
      </c>
      <c r="B62" s="23">
        <v>0.25</v>
      </c>
    </row>
    <row r="63" spans="1:4" ht="15.75" customHeight="1">
      <c r="A63" s="4" t="s">
        <v>59</v>
      </c>
      <c r="B63" s="23">
        <v>0.15</v>
      </c>
    </row>
    <row r="64" spans="1:4" ht="15.75" customHeight="1">
      <c r="A64" s="29" t="s">
        <v>83</v>
      </c>
      <c r="B64" s="23">
        <v>0.1</v>
      </c>
    </row>
    <row r="65" spans="1:4" ht="15.75" customHeight="1"/>
    <row r="66" spans="1:4" ht="15.75" customHeight="1">
      <c r="A66" s="29" t="s">
        <v>155</v>
      </c>
    </row>
    <row r="67" spans="1:4" ht="15.75" customHeight="1"/>
    <row r="68" spans="1:4" ht="15.75" customHeight="1">
      <c r="A68" s="29" t="s">
        <v>235</v>
      </c>
      <c r="B68" s="23">
        <v>0.25</v>
      </c>
    </row>
    <row r="69" spans="1:4" ht="15.75" customHeight="1">
      <c r="A69" s="4" t="s">
        <v>52</v>
      </c>
      <c r="B69" s="23">
        <v>0.15</v>
      </c>
    </row>
    <row r="70" spans="1:4" ht="15.75" customHeight="1"/>
    <row r="71" spans="1:4" ht="15.75" customHeight="1">
      <c r="A71" s="4" t="s">
        <v>41</v>
      </c>
    </row>
    <row r="72" spans="1:4" ht="15.75" customHeight="1"/>
    <row r="73" spans="1:4" ht="15.75" customHeight="1">
      <c r="A73" s="29" t="s">
        <v>51</v>
      </c>
      <c r="B73" s="29" t="s">
        <v>235</v>
      </c>
      <c r="C73" s="4" t="str">
        <f t="shared" ref="C73:C78" si="1">CONCATENATE(A73,B73)</f>
        <v>PreventivoAutomático</v>
      </c>
      <c r="D73" s="23">
        <f>+B62+B68</f>
        <v>0.5</v>
      </c>
    </row>
    <row r="74" spans="1:4" ht="15.75" customHeight="1">
      <c r="A74" s="4" t="s">
        <v>59</v>
      </c>
      <c r="B74" s="29" t="s">
        <v>235</v>
      </c>
      <c r="C74" s="4" t="str">
        <f t="shared" si="1"/>
        <v>DetectivoAutomático</v>
      </c>
      <c r="D74" s="23">
        <f>+B63+B68</f>
        <v>0.4</v>
      </c>
    </row>
    <row r="75" spans="1:4" ht="15.75" customHeight="1">
      <c r="A75" s="29" t="s">
        <v>83</v>
      </c>
      <c r="B75" s="29" t="s">
        <v>235</v>
      </c>
      <c r="C75" s="4" t="str">
        <f t="shared" si="1"/>
        <v>CorrectivoAutomático</v>
      </c>
      <c r="D75" s="23">
        <f>+B64+B68</f>
        <v>0.35</v>
      </c>
    </row>
    <row r="76" spans="1:4" ht="15.75" customHeight="1">
      <c r="A76" s="29" t="s">
        <v>51</v>
      </c>
      <c r="B76" s="29" t="s">
        <v>52</v>
      </c>
      <c r="C76" s="4" t="str">
        <f t="shared" si="1"/>
        <v>PreventivoManual</v>
      </c>
      <c r="D76" s="23">
        <f>+B62+B69</f>
        <v>0.4</v>
      </c>
    </row>
    <row r="77" spans="1:4" ht="15.75" customHeight="1">
      <c r="A77" s="4" t="s">
        <v>59</v>
      </c>
      <c r="B77" s="29" t="s">
        <v>52</v>
      </c>
      <c r="C77" s="4" t="str">
        <f t="shared" si="1"/>
        <v>DetectivoManual</v>
      </c>
      <c r="D77" s="23">
        <f>+B63+B69</f>
        <v>0.3</v>
      </c>
    </row>
    <row r="78" spans="1:4" ht="15.75" customHeight="1">
      <c r="A78" s="29" t="s">
        <v>83</v>
      </c>
      <c r="B78" s="29" t="s">
        <v>52</v>
      </c>
      <c r="C78" s="4" t="str">
        <f t="shared" si="1"/>
        <v>CorrectivoManual</v>
      </c>
      <c r="D78" s="23">
        <f>+B64+B69</f>
        <v>0.25</v>
      </c>
    </row>
    <row r="79" spans="1:4" ht="15.75" customHeight="1"/>
    <row r="80" spans="1:4" ht="15.75" customHeight="1">
      <c r="A80" s="29" t="s">
        <v>42</v>
      </c>
    </row>
    <row r="81" spans="1:1" ht="15.75" customHeight="1"/>
    <row r="82" spans="1:1" ht="15.75" customHeight="1">
      <c r="A82" s="29" t="s">
        <v>53</v>
      </c>
    </row>
    <row r="83" spans="1:1" ht="15.75" customHeight="1">
      <c r="A83" s="4" t="s">
        <v>63</v>
      </c>
    </row>
    <row r="84" spans="1:1" ht="15.75" customHeight="1"/>
    <row r="85" spans="1:1" ht="15.75" customHeight="1">
      <c r="A85" s="4" t="s">
        <v>43</v>
      </c>
    </row>
    <row r="86" spans="1:1" ht="15.75" customHeight="1"/>
    <row r="87" spans="1:1" ht="15.75" customHeight="1">
      <c r="A87" s="4" t="s">
        <v>54</v>
      </c>
    </row>
    <row r="88" spans="1:1" ht="15.75" customHeight="1">
      <c r="A88" s="4" t="s">
        <v>70</v>
      </c>
    </row>
    <row r="89" spans="1:1" ht="15.75" customHeight="1"/>
    <row r="90" spans="1:1" ht="15.75" customHeight="1">
      <c r="A90" s="4" t="s">
        <v>44</v>
      </c>
    </row>
    <row r="91" spans="1:1" ht="15.75" customHeight="1"/>
    <row r="92" spans="1:1" ht="15.75" customHeight="1">
      <c r="A92" s="4" t="s">
        <v>55</v>
      </c>
    </row>
    <row r="93" spans="1:1" ht="15.75" customHeight="1">
      <c r="A93" s="4" t="s">
        <v>236</v>
      </c>
    </row>
    <row r="94" spans="1:1" ht="15.75" customHeight="1"/>
    <row r="95" spans="1:1" ht="15.75" customHeight="1"/>
    <row r="96" spans="1:1" ht="15.75" customHeight="1">
      <c r="A96" s="4" t="s">
        <v>237</v>
      </c>
    </row>
    <row r="97" spans="1:3" ht="15.75" customHeight="1"/>
    <row r="98" spans="1:3" ht="15.75" customHeight="1">
      <c r="A98" s="4" t="s">
        <v>56</v>
      </c>
    </row>
    <row r="99" spans="1:3" ht="15.75" customHeight="1">
      <c r="A99" s="4" t="s">
        <v>238</v>
      </c>
    </row>
    <row r="100" spans="1:3" ht="15.75" customHeight="1">
      <c r="A100" s="4" t="s">
        <v>239</v>
      </c>
    </row>
    <row r="101" spans="1:3" ht="15.75" customHeight="1">
      <c r="A101" s="4" t="s">
        <v>240</v>
      </c>
    </row>
    <row r="102" spans="1:3" ht="15.75" customHeight="1"/>
    <row r="103" spans="1:3" ht="15.75" customHeight="1"/>
    <row r="104" spans="1:3" ht="15.75" customHeight="1"/>
    <row r="105" spans="1:3" ht="15.75" customHeight="1"/>
    <row r="106" spans="1:3" ht="15.75" customHeight="1"/>
    <row r="107" spans="1:3" ht="15.75" customHeight="1">
      <c r="A107" s="4" t="s">
        <v>224</v>
      </c>
      <c r="B107" s="21">
        <v>0.6</v>
      </c>
      <c r="C107" s="25" t="s">
        <v>224</v>
      </c>
    </row>
    <row r="108" spans="1:3" ht="15.75" customHeight="1">
      <c r="A108" s="4" t="s">
        <v>225</v>
      </c>
      <c r="B108" s="21">
        <v>0.8</v>
      </c>
      <c r="C108" s="26" t="s">
        <v>225</v>
      </c>
    </row>
    <row r="109" spans="1:3" ht="15.75" customHeight="1">
      <c r="A109" s="4" t="s">
        <v>226</v>
      </c>
      <c r="B109" s="21">
        <v>1</v>
      </c>
      <c r="C109" s="27" t="s">
        <v>226</v>
      </c>
    </row>
    <row r="110" spans="1:3" ht="15.75" customHeight="1"/>
    <row r="111" spans="1:3" ht="15.75" customHeight="1"/>
    <row r="112" spans="1:3" ht="15.75" customHeight="1"/>
    <row r="113" spans="1:3" ht="55.5" customHeight="1">
      <c r="A113" s="47" t="s">
        <v>282</v>
      </c>
      <c r="B113" s="47" t="s">
        <v>283</v>
      </c>
      <c r="C113" s="47" t="s">
        <v>284</v>
      </c>
    </row>
    <row r="114" spans="1:3" ht="13.8">
      <c r="A114" s="47"/>
      <c r="B114" s="47"/>
      <c r="C114" s="47"/>
    </row>
    <row r="115" spans="1:3" ht="15.75" customHeight="1">
      <c r="A115" s="41" t="s">
        <v>259</v>
      </c>
      <c r="B115" s="42" t="s">
        <v>266</v>
      </c>
      <c r="C115" s="43">
        <v>15</v>
      </c>
    </row>
    <row r="116" spans="1:3" ht="15.75" customHeight="1">
      <c r="A116" s="41"/>
      <c r="B116" s="42" t="s">
        <v>267</v>
      </c>
      <c r="C116" s="43">
        <v>0</v>
      </c>
    </row>
    <row r="117" spans="1:3" ht="15.75" customHeight="1">
      <c r="A117" s="41"/>
      <c r="B117" s="42"/>
      <c r="C117" s="43"/>
    </row>
    <row r="118" spans="1:3" ht="15.75" customHeight="1">
      <c r="A118" s="44" t="s">
        <v>260</v>
      </c>
      <c r="B118" s="42" t="s">
        <v>268</v>
      </c>
      <c r="C118" s="43">
        <v>15</v>
      </c>
    </row>
    <row r="119" spans="1:3" ht="15.75" customHeight="1">
      <c r="A119" s="44"/>
      <c r="B119" s="42" t="s">
        <v>269</v>
      </c>
      <c r="C119" s="43">
        <v>0</v>
      </c>
    </row>
    <row r="120" spans="1:3" ht="15.75" customHeight="1">
      <c r="A120" s="44"/>
      <c r="B120" s="42"/>
      <c r="C120" s="43"/>
    </row>
    <row r="121" spans="1:3" ht="15.75" customHeight="1">
      <c r="A121" s="44" t="s">
        <v>261</v>
      </c>
      <c r="B121" s="42" t="s">
        <v>270</v>
      </c>
      <c r="C121" s="43">
        <v>15</v>
      </c>
    </row>
    <row r="122" spans="1:3" ht="15.75" customHeight="1">
      <c r="A122" s="44"/>
      <c r="B122" s="42" t="s">
        <v>271</v>
      </c>
      <c r="C122" s="43">
        <v>0</v>
      </c>
    </row>
    <row r="123" spans="1:3" ht="15.75" customHeight="1">
      <c r="A123" s="44"/>
      <c r="B123" s="42"/>
      <c r="C123" s="43"/>
    </row>
    <row r="124" spans="1:3" ht="15.75" customHeight="1">
      <c r="A124" s="44" t="s">
        <v>262</v>
      </c>
      <c r="B124" s="42" t="s">
        <v>272</v>
      </c>
      <c r="C124" s="43">
        <v>15</v>
      </c>
    </row>
    <row r="125" spans="1:3" ht="15.75" customHeight="1">
      <c r="A125" s="44"/>
      <c r="B125" s="42" t="s">
        <v>273</v>
      </c>
      <c r="C125" s="43">
        <v>10</v>
      </c>
    </row>
    <row r="126" spans="1:3" ht="15.75" customHeight="1">
      <c r="A126" s="44"/>
      <c r="B126" s="42" t="s">
        <v>274</v>
      </c>
      <c r="C126" s="43">
        <v>0</v>
      </c>
    </row>
    <row r="127" spans="1:3" ht="15.75" customHeight="1">
      <c r="A127" s="44"/>
      <c r="B127" s="42"/>
      <c r="C127" s="43"/>
    </row>
    <row r="128" spans="1:3" ht="15.75" customHeight="1">
      <c r="A128" s="44" t="s">
        <v>263</v>
      </c>
      <c r="B128" s="42" t="s">
        <v>275</v>
      </c>
      <c r="C128" s="43">
        <v>15</v>
      </c>
    </row>
    <row r="129" spans="1:3" ht="15.75" customHeight="1">
      <c r="A129" s="44"/>
      <c r="B129" s="42" t="s">
        <v>276</v>
      </c>
      <c r="C129" s="43">
        <v>0</v>
      </c>
    </row>
    <row r="130" spans="1:3" ht="15.75" customHeight="1">
      <c r="A130" s="44"/>
      <c r="B130" s="42"/>
      <c r="C130" s="43"/>
    </row>
    <row r="131" spans="1:3" ht="25.5" customHeight="1">
      <c r="A131" s="44" t="s">
        <v>264</v>
      </c>
      <c r="B131" s="45" t="s">
        <v>277</v>
      </c>
      <c r="C131" s="43">
        <v>15</v>
      </c>
    </row>
    <row r="132" spans="1:3" ht="29.25" customHeight="1">
      <c r="A132" s="44"/>
      <c r="B132" s="45" t="s">
        <v>278</v>
      </c>
      <c r="C132" s="43">
        <v>0</v>
      </c>
    </row>
    <row r="133" spans="1:3" ht="29.25" customHeight="1">
      <c r="A133" s="44"/>
      <c r="B133" s="45"/>
      <c r="C133" s="43"/>
    </row>
    <row r="134" spans="1:3" ht="15.75" customHeight="1">
      <c r="A134" s="44" t="s">
        <v>265</v>
      </c>
      <c r="B134" s="42" t="s">
        <v>279</v>
      </c>
      <c r="C134" s="43">
        <v>15</v>
      </c>
    </row>
    <row r="135" spans="1:3" ht="15.75" customHeight="1">
      <c r="A135" s="43"/>
      <c r="B135" s="42" t="s">
        <v>280</v>
      </c>
      <c r="C135" s="43">
        <v>10</v>
      </c>
    </row>
    <row r="136" spans="1:3" ht="15.75" customHeight="1">
      <c r="A136" s="43"/>
      <c r="B136" s="46" t="s">
        <v>281</v>
      </c>
      <c r="C136" s="43">
        <v>0</v>
      </c>
    </row>
    <row r="137" spans="1:3" ht="15.75" customHeight="1"/>
    <row r="138" spans="1:3" ht="15.75" customHeight="1"/>
    <row r="139" spans="1:3" ht="36.75" customHeight="1">
      <c r="A139" s="40" t="s">
        <v>287</v>
      </c>
    </row>
    <row r="140" spans="1:3" ht="15.75" customHeight="1"/>
    <row r="141" spans="1:3" ht="36" customHeight="1">
      <c r="A141" s="40" t="s">
        <v>290</v>
      </c>
      <c r="B141" s="36" t="s">
        <v>291</v>
      </c>
    </row>
    <row r="142" spans="1:3" ht="36" customHeight="1">
      <c r="A142" s="40" t="s">
        <v>288</v>
      </c>
      <c r="B142" s="36" t="s">
        <v>224</v>
      </c>
    </row>
    <row r="143" spans="1:3" ht="36" customHeight="1">
      <c r="A143" s="40" t="s">
        <v>289</v>
      </c>
      <c r="B143" s="36" t="s">
        <v>292</v>
      </c>
    </row>
    <row r="144" spans="1:3" ht="15.75" customHeight="1">
      <c r="A144" s="48"/>
    </row>
    <row r="145" spans="1:5" ht="15.75" customHeight="1"/>
    <row r="146" spans="1:5" ht="15.75" customHeight="1"/>
    <row r="147" spans="1:5" ht="15.75" customHeight="1">
      <c r="A147" s="36" t="s">
        <v>291</v>
      </c>
      <c r="B147" s="36" t="s">
        <v>291</v>
      </c>
      <c r="C147" s="36" t="str">
        <f>CONCATENATE(A147,B147)</f>
        <v>FuerteFuerte</v>
      </c>
      <c r="D147" s="36" t="s">
        <v>291</v>
      </c>
      <c r="E147" s="36" t="s">
        <v>294</v>
      </c>
    </row>
    <row r="148" spans="1:5" ht="15.75" customHeight="1">
      <c r="A148" s="36" t="s">
        <v>291</v>
      </c>
      <c r="B148" s="36" t="s">
        <v>224</v>
      </c>
      <c r="C148" s="36" t="str">
        <f t="shared" ref="C148:C155" si="2">CONCATENATE(A148,B148)</f>
        <v>FuerteModerado</v>
      </c>
      <c r="D148" s="36" t="s">
        <v>224</v>
      </c>
      <c r="E148" s="36" t="s">
        <v>295</v>
      </c>
    </row>
    <row r="149" spans="1:5" ht="15.75" customHeight="1">
      <c r="A149" s="36" t="s">
        <v>291</v>
      </c>
      <c r="B149" s="36" t="s">
        <v>292</v>
      </c>
      <c r="C149" s="36" t="str">
        <f t="shared" si="2"/>
        <v>FuerteDébil</v>
      </c>
      <c r="D149" s="36" t="s">
        <v>292</v>
      </c>
      <c r="E149" s="36" t="s">
        <v>295</v>
      </c>
    </row>
    <row r="150" spans="1:5" ht="15.75" customHeight="1">
      <c r="A150" s="36" t="s">
        <v>224</v>
      </c>
      <c r="B150" s="36" t="s">
        <v>291</v>
      </c>
      <c r="C150" s="36" t="str">
        <f t="shared" si="2"/>
        <v>ModeradoFuerte</v>
      </c>
      <c r="D150" s="36" t="s">
        <v>224</v>
      </c>
      <c r="E150" s="36" t="s">
        <v>295</v>
      </c>
    </row>
    <row r="151" spans="1:5" ht="15.75" customHeight="1">
      <c r="A151" s="36" t="s">
        <v>224</v>
      </c>
      <c r="B151" s="36" t="s">
        <v>224</v>
      </c>
      <c r="C151" s="36" t="str">
        <f t="shared" si="2"/>
        <v>ModeradoModerado</v>
      </c>
      <c r="D151" s="36" t="s">
        <v>224</v>
      </c>
      <c r="E151" s="36" t="s">
        <v>295</v>
      </c>
    </row>
    <row r="152" spans="1:5" ht="15.75" customHeight="1">
      <c r="A152" s="36" t="s">
        <v>224</v>
      </c>
      <c r="B152" s="36" t="s">
        <v>292</v>
      </c>
      <c r="C152" s="36" t="str">
        <f t="shared" si="2"/>
        <v>ModeradoDébil</v>
      </c>
      <c r="D152" s="36" t="s">
        <v>292</v>
      </c>
      <c r="E152" s="36" t="s">
        <v>295</v>
      </c>
    </row>
    <row r="153" spans="1:5" ht="15.75" customHeight="1">
      <c r="A153" s="36" t="s">
        <v>292</v>
      </c>
      <c r="B153" s="36" t="s">
        <v>291</v>
      </c>
      <c r="C153" s="36" t="str">
        <f t="shared" si="2"/>
        <v>DébilFuerte</v>
      </c>
      <c r="D153" s="36" t="s">
        <v>292</v>
      </c>
      <c r="E153" s="36" t="s">
        <v>295</v>
      </c>
    </row>
    <row r="154" spans="1:5" ht="15.75" customHeight="1">
      <c r="A154" s="36" t="s">
        <v>292</v>
      </c>
      <c r="B154" s="36" t="s">
        <v>224</v>
      </c>
      <c r="C154" s="36" t="str">
        <f t="shared" si="2"/>
        <v>DébilModerado</v>
      </c>
      <c r="D154" s="36" t="s">
        <v>292</v>
      </c>
      <c r="E154" s="36" t="s">
        <v>295</v>
      </c>
    </row>
    <row r="155" spans="1:5" ht="15.75" customHeight="1">
      <c r="A155" s="36" t="s">
        <v>292</v>
      </c>
      <c r="B155" s="36" t="s">
        <v>292</v>
      </c>
      <c r="C155" s="36" t="str">
        <f t="shared" si="2"/>
        <v>DébilDébil</v>
      </c>
      <c r="D155" s="36" t="s">
        <v>292</v>
      </c>
      <c r="E155" s="36" t="s">
        <v>295</v>
      </c>
    </row>
    <row r="156" spans="1:5" ht="15.75" customHeight="1">
      <c r="D156" s="4"/>
    </row>
    <row r="157" spans="1:5" ht="15.75" customHeight="1">
      <c r="D157" s="4"/>
    </row>
    <row r="158" spans="1:5" ht="15.75" customHeight="1">
      <c r="D158" s="4"/>
    </row>
    <row r="159" spans="1:5" ht="15.75" customHeight="1">
      <c r="A159" s="34" t="s">
        <v>244</v>
      </c>
      <c r="B159" s="4" t="s">
        <v>224</v>
      </c>
      <c r="C159" t="str">
        <f>CONCATENATE(A159,B159)</f>
        <v>Rara vezModerado</v>
      </c>
      <c r="D159" s="4" t="s">
        <v>224</v>
      </c>
    </row>
    <row r="160" spans="1:5" ht="15.75" customHeight="1">
      <c r="A160" s="34" t="s">
        <v>245</v>
      </c>
      <c r="B160" s="4" t="s">
        <v>224</v>
      </c>
      <c r="C160" t="str">
        <f t="shared" ref="C160:C173" si="3">CONCATENATE(A160,B160)</f>
        <v>ImprobableModerado</v>
      </c>
      <c r="D160" s="4" t="s">
        <v>224</v>
      </c>
    </row>
    <row r="161" spans="1:4" ht="15.75" customHeight="1">
      <c r="A161" s="34" t="s">
        <v>246</v>
      </c>
      <c r="B161" s="4" t="s">
        <v>224</v>
      </c>
      <c r="C161" t="str">
        <f t="shared" si="3"/>
        <v>PosibleModerado</v>
      </c>
      <c r="D161" s="36" t="s">
        <v>106</v>
      </c>
    </row>
    <row r="162" spans="1:4" ht="15.75" customHeight="1">
      <c r="A162" s="34" t="s">
        <v>247</v>
      </c>
      <c r="B162" s="4" t="s">
        <v>224</v>
      </c>
      <c r="C162" t="str">
        <f t="shared" si="3"/>
        <v>ProbableModerado</v>
      </c>
      <c r="D162" s="36" t="s">
        <v>106</v>
      </c>
    </row>
    <row r="163" spans="1:4" ht="15.75" customHeight="1">
      <c r="A163" s="34" t="s">
        <v>248</v>
      </c>
      <c r="B163" s="4" t="s">
        <v>224</v>
      </c>
      <c r="C163" t="str">
        <f t="shared" si="3"/>
        <v>Casi seguroModerado</v>
      </c>
      <c r="D163" s="4" t="s">
        <v>233</v>
      </c>
    </row>
    <row r="164" spans="1:4" ht="15.75" customHeight="1">
      <c r="A164" s="34" t="s">
        <v>244</v>
      </c>
      <c r="B164" s="4" t="s">
        <v>225</v>
      </c>
      <c r="C164" t="str">
        <f t="shared" si="3"/>
        <v>Rara vezMayor</v>
      </c>
      <c r="D164" s="4" t="s">
        <v>224</v>
      </c>
    </row>
    <row r="165" spans="1:4" ht="15.75" customHeight="1">
      <c r="A165" s="34" t="s">
        <v>245</v>
      </c>
      <c r="B165" s="4" t="s">
        <v>225</v>
      </c>
      <c r="C165" t="str">
        <f t="shared" si="3"/>
        <v>ImprobableMayor</v>
      </c>
      <c r="D165" s="4" t="s">
        <v>224</v>
      </c>
    </row>
    <row r="166" spans="1:4" ht="15.75" customHeight="1">
      <c r="A166" s="34" t="s">
        <v>246</v>
      </c>
      <c r="B166" s="4" t="s">
        <v>225</v>
      </c>
      <c r="C166" t="str">
        <f t="shared" si="3"/>
        <v>PosibleMayor</v>
      </c>
      <c r="D166" s="4" t="s">
        <v>233</v>
      </c>
    </row>
    <row r="167" spans="1:4" ht="15.75" customHeight="1">
      <c r="A167" s="34" t="s">
        <v>247</v>
      </c>
      <c r="B167" s="4" t="s">
        <v>225</v>
      </c>
      <c r="C167" t="str">
        <f t="shared" si="3"/>
        <v>ProbableMayor</v>
      </c>
      <c r="D167" s="4" t="s">
        <v>233</v>
      </c>
    </row>
    <row r="168" spans="1:4" ht="15.75" customHeight="1">
      <c r="A168" s="34" t="s">
        <v>248</v>
      </c>
      <c r="B168" s="4" t="s">
        <v>225</v>
      </c>
      <c r="C168" t="str">
        <f t="shared" si="3"/>
        <v>Casi seguroMayor</v>
      </c>
      <c r="D168" s="4" t="s">
        <v>233</v>
      </c>
    </row>
    <row r="169" spans="1:4" ht="15.75" customHeight="1">
      <c r="A169" s="34" t="s">
        <v>244</v>
      </c>
      <c r="B169" s="4" t="s">
        <v>226</v>
      </c>
      <c r="C169" t="str">
        <f t="shared" si="3"/>
        <v>Rara vezCatastrófico</v>
      </c>
      <c r="D169" s="4" t="s">
        <v>233</v>
      </c>
    </row>
    <row r="170" spans="1:4" ht="15.75" customHeight="1">
      <c r="A170" s="34" t="s">
        <v>245</v>
      </c>
      <c r="B170" s="4" t="s">
        <v>226</v>
      </c>
      <c r="C170" t="str">
        <f t="shared" si="3"/>
        <v>ImprobableCatastrófico</v>
      </c>
      <c r="D170" s="4" t="s">
        <v>233</v>
      </c>
    </row>
    <row r="171" spans="1:4" ht="15.75" customHeight="1">
      <c r="A171" s="34" t="s">
        <v>246</v>
      </c>
      <c r="B171" s="4" t="s">
        <v>226</v>
      </c>
      <c r="C171" t="str">
        <f t="shared" si="3"/>
        <v>PosibleCatastrófico</v>
      </c>
      <c r="D171" s="4" t="s">
        <v>233</v>
      </c>
    </row>
    <row r="172" spans="1:4" ht="15.75" customHeight="1">
      <c r="A172" s="34" t="s">
        <v>247</v>
      </c>
      <c r="B172" s="4" t="s">
        <v>226</v>
      </c>
      <c r="C172" t="str">
        <f t="shared" si="3"/>
        <v>ProbableCatastrófico</v>
      </c>
      <c r="D172" s="4" t="s">
        <v>233</v>
      </c>
    </row>
    <row r="173" spans="1:4" ht="15.75" customHeight="1">
      <c r="A173" s="34" t="s">
        <v>248</v>
      </c>
      <c r="B173" s="4" t="s">
        <v>226</v>
      </c>
      <c r="C173" t="str">
        <f t="shared" si="3"/>
        <v>Casi seguroCatastrófico</v>
      </c>
      <c r="D173" s="4" t="s">
        <v>233</v>
      </c>
    </row>
    <row r="174" spans="1:4" ht="15.75" customHeight="1"/>
    <row r="175" spans="1:4" ht="15.75" customHeight="1"/>
    <row r="176" spans="1:4" ht="15.75" customHeight="1"/>
    <row r="177" spans="6:10" ht="15.75" customHeight="1"/>
    <row r="178" spans="6:10" ht="15.75" customHeight="1"/>
    <row r="179" spans="6:10" ht="15.75" customHeight="1">
      <c r="G179" s="34" t="s">
        <v>248</v>
      </c>
      <c r="H179" s="4" t="s">
        <v>233</v>
      </c>
      <c r="I179" s="4" t="s">
        <v>233</v>
      </c>
      <c r="J179" s="4" t="s">
        <v>233</v>
      </c>
    </row>
    <row r="180" spans="6:10" ht="15.75" customHeight="1">
      <c r="G180" s="34" t="s">
        <v>247</v>
      </c>
      <c r="H180" s="36" t="s">
        <v>106</v>
      </c>
      <c r="I180" s="4" t="s">
        <v>233</v>
      </c>
      <c r="J180" s="4" t="s">
        <v>233</v>
      </c>
    </row>
    <row r="181" spans="6:10" ht="15.75" customHeight="1">
      <c r="G181" s="34" t="s">
        <v>246</v>
      </c>
      <c r="H181" s="36" t="s">
        <v>106</v>
      </c>
      <c r="I181" s="4" t="s">
        <v>233</v>
      </c>
      <c r="J181" s="4" t="s">
        <v>233</v>
      </c>
    </row>
    <row r="182" spans="6:10" ht="15.75" customHeight="1">
      <c r="G182" s="34" t="s">
        <v>245</v>
      </c>
      <c r="H182" s="36" t="s">
        <v>224</v>
      </c>
      <c r="I182" s="36" t="s">
        <v>106</v>
      </c>
      <c r="J182" s="4" t="s">
        <v>233</v>
      </c>
    </row>
    <row r="183" spans="6:10" ht="15.75" customHeight="1">
      <c r="G183" s="34" t="s">
        <v>244</v>
      </c>
      <c r="H183" s="36" t="s">
        <v>224</v>
      </c>
      <c r="I183" s="36" t="s">
        <v>106</v>
      </c>
      <c r="J183" s="4" t="s">
        <v>233</v>
      </c>
    </row>
    <row r="184" spans="6:10" ht="15.75" customHeight="1">
      <c r="H184" s="4" t="s">
        <v>224</v>
      </c>
      <c r="I184" s="4" t="s">
        <v>225</v>
      </c>
      <c r="J184" s="4" t="s">
        <v>226</v>
      </c>
    </row>
    <row r="185" spans="6:10" ht="15.75" customHeight="1"/>
    <row r="186" spans="6:10" ht="15.75" customHeight="1">
      <c r="F186" s="34" t="s">
        <v>248</v>
      </c>
      <c r="G186" s="36" t="s">
        <v>291</v>
      </c>
      <c r="H186" s="36" t="str">
        <f>CONCATENATE(F186,G186)</f>
        <v>Casi seguroFuerte</v>
      </c>
      <c r="I186" s="36" t="s">
        <v>246</v>
      </c>
    </row>
    <row r="187" spans="6:10" ht="15.75" customHeight="1">
      <c r="F187" s="34" t="s">
        <v>247</v>
      </c>
      <c r="G187" s="36" t="s">
        <v>291</v>
      </c>
      <c r="H187" s="36" t="str">
        <f t="shared" ref="H187:H200" si="4">CONCATENATE(F187,G187)</f>
        <v>ProbableFuerte</v>
      </c>
      <c r="I187" s="36" t="s">
        <v>245</v>
      </c>
    </row>
    <row r="188" spans="6:10" ht="15.75" customHeight="1">
      <c r="F188" s="34" t="s">
        <v>246</v>
      </c>
      <c r="G188" s="36" t="s">
        <v>291</v>
      </c>
      <c r="H188" s="36" t="str">
        <f t="shared" si="4"/>
        <v>PosibleFuerte</v>
      </c>
      <c r="I188" s="36" t="s">
        <v>244</v>
      </c>
    </row>
    <row r="189" spans="6:10" ht="15.75" customHeight="1">
      <c r="F189" s="34" t="s">
        <v>245</v>
      </c>
      <c r="G189" s="36" t="s">
        <v>291</v>
      </c>
      <c r="H189" s="36" t="str">
        <f t="shared" si="4"/>
        <v>ImprobableFuerte</v>
      </c>
      <c r="I189" s="36" t="s">
        <v>244</v>
      </c>
    </row>
    <row r="190" spans="6:10" ht="15.75" customHeight="1">
      <c r="F190" s="34" t="s">
        <v>244</v>
      </c>
      <c r="G190" s="36" t="s">
        <v>291</v>
      </c>
      <c r="H190" s="36" t="str">
        <f t="shared" si="4"/>
        <v>Rara vezFuerte</v>
      </c>
      <c r="I190" s="50" t="s">
        <v>244</v>
      </c>
    </row>
    <row r="191" spans="6:10" ht="15.75" customHeight="1">
      <c r="F191" s="34" t="s">
        <v>248</v>
      </c>
      <c r="G191" s="4" t="s">
        <v>224</v>
      </c>
      <c r="H191" s="36" t="str">
        <f t="shared" si="4"/>
        <v>Casi seguroModerado</v>
      </c>
      <c r="I191" s="51" t="s">
        <v>247</v>
      </c>
    </row>
    <row r="192" spans="6:10" ht="15.75" customHeight="1">
      <c r="F192" s="34" t="s">
        <v>247</v>
      </c>
      <c r="G192" s="4" t="s">
        <v>224</v>
      </c>
      <c r="H192" s="36" t="str">
        <f t="shared" si="4"/>
        <v>ProbableModerado</v>
      </c>
      <c r="I192" s="51" t="s">
        <v>246</v>
      </c>
    </row>
    <row r="193" spans="6:9" ht="15.75" customHeight="1">
      <c r="F193" s="34" t="s">
        <v>246</v>
      </c>
      <c r="G193" s="4" t="s">
        <v>224</v>
      </c>
      <c r="H193" s="36" t="str">
        <f t="shared" si="4"/>
        <v>PosibleModerado</v>
      </c>
      <c r="I193" s="51" t="s">
        <v>245</v>
      </c>
    </row>
    <row r="194" spans="6:9" ht="15.75" customHeight="1">
      <c r="F194" s="34" t="s">
        <v>245</v>
      </c>
      <c r="G194" s="4" t="s">
        <v>224</v>
      </c>
      <c r="H194" s="36" t="str">
        <f t="shared" si="4"/>
        <v>ImprobableModerado</v>
      </c>
      <c r="I194" s="51" t="s">
        <v>244</v>
      </c>
    </row>
    <row r="195" spans="6:9" ht="15.75" customHeight="1">
      <c r="F195" s="34" t="s">
        <v>244</v>
      </c>
      <c r="G195" s="4" t="s">
        <v>224</v>
      </c>
      <c r="H195" s="36" t="str">
        <f t="shared" si="4"/>
        <v>Rara vezModerado</v>
      </c>
      <c r="I195" s="51" t="s">
        <v>244</v>
      </c>
    </row>
    <row r="196" spans="6:9" ht="15.75" customHeight="1">
      <c r="F196" s="34" t="s">
        <v>248</v>
      </c>
      <c r="G196" s="36" t="s">
        <v>292</v>
      </c>
      <c r="H196" s="36" t="str">
        <f t="shared" si="4"/>
        <v>Casi seguroDébil</v>
      </c>
      <c r="I196" s="51" t="s">
        <v>248</v>
      </c>
    </row>
    <row r="197" spans="6:9" ht="15.75" customHeight="1">
      <c r="F197" s="34" t="s">
        <v>247</v>
      </c>
      <c r="G197" s="36" t="s">
        <v>292</v>
      </c>
      <c r="H197" s="36" t="str">
        <f t="shared" si="4"/>
        <v>ProbableDébil</v>
      </c>
      <c r="I197" s="51" t="s">
        <v>247</v>
      </c>
    </row>
    <row r="198" spans="6:9" ht="15.75" customHeight="1">
      <c r="F198" s="34" t="s">
        <v>246</v>
      </c>
      <c r="G198" s="36" t="s">
        <v>292</v>
      </c>
      <c r="H198" s="36" t="str">
        <f t="shared" si="4"/>
        <v>PosibleDébil</v>
      </c>
      <c r="I198" s="51" t="s">
        <v>246</v>
      </c>
    </row>
    <row r="199" spans="6:9" ht="15.75" customHeight="1">
      <c r="F199" s="34" t="s">
        <v>245</v>
      </c>
      <c r="G199" s="36" t="s">
        <v>292</v>
      </c>
      <c r="H199" s="36" t="str">
        <f t="shared" si="4"/>
        <v>ImprobableDébil</v>
      </c>
      <c r="I199" s="51" t="s">
        <v>245</v>
      </c>
    </row>
    <row r="200" spans="6:9" ht="15.75" customHeight="1">
      <c r="F200" s="34" t="s">
        <v>244</v>
      </c>
      <c r="G200" s="36" t="s">
        <v>292</v>
      </c>
      <c r="H200" s="36" t="str">
        <f t="shared" si="4"/>
        <v>Rara vezDébil</v>
      </c>
      <c r="I200" s="51" t="s">
        <v>244</v>
      </c>
    </row>
    <row r="201" spans="6:9" ht="15.75" customHeight="1"/>
    <row r="202" spans="6:9" ht="15.75" customHeight="1"/>
    <row r="203" spans="6:9" ht="15.75" customHeight="1"/>
    <row r="204" spans="6:9" ht="15.75" customHeight="1"/>
    <row r="205" spans="6:9" ht="15.75" customHeight="1"/>
    <row r="206" spans="6:9" ht="15.75" customHeight="1"/>
    <row r="207" spans="6:9" ht="15.75" customHeight="1"/>
    <row r="208" spans="6: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admin Riesgo corrupción</vt:lpstr>
      <vt:lpstr>Mapa calor-Tablas de referencia</vt:lpstr>
      <vt:lpstr>Tablas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Azucena Torres</dc:creator>
  <cp:lastModifiedBy>DELL</cp:lastModifiedBy>
  <dcterms:created xsi:type="dcterms:W3CDTF">2021-07-29T17:13:14Z</dcterms:created>
  <dcterms:modified xsi:type="dcterms:W3CDTF">2022-09-05T14:42:21Z</dcterms:modified>
</cp:coreProperties>
</file>