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DELL\Documents\Idartes Contrato\Riesgos_\Mapa de Riesgos Codificado\"/>
    </mc:Choice>
  </mc:AlternateContent>
  <xr:revisionPtr revIDLastSave="0" documentId="13_ncr:1_{5B7EEFFB-9CE7-4362-9AC1-04E7D67A18CE}" xr6:coauthVersionLast="43" xr6:coauthVersionMax="47" xr10:uidLastSave="{00000000-0000-0000-0000-000000000000}"/>
  <bookViews>
    <workbookView xWindow="-120" yWindow="-120" windowWidth="20730" windowHeight="11160" xr2:uid="{00000000-000D-0000-FFFF-FFFF00000000}"/>
  </bookViews>
  <sheets>
    <sheet name="Matriz admin Riesgo corrupción" sheetId="1" r:id="rId1"/>
    <sheet name="Mapa calor-Tablas de referencia" sheetId="2" r:id="rId2"/>
    <sheet name="Tablas" sheetId="3" r:id="rId3"/>
  </sheets>
  <externalReferences>
    <externalReference r:id="rId4"/>
    <externalReference r:id="rId5"/>
  </externalReferences>
  <definedNames>
    <definedName name="_xlnm.Print_Area" localSheetId="0">'Matriz admin Riesgo corrupción'!$A$1:$BF$30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N30" i="1" l="1"/>
  <c r="AN29" i="1"/>
  <c r="AD29" i="1"/>
  <c r="AE29" i="1" s="1"/>
  <c r="J29" i="1"/>
  <c r="I29" i="1"/>
  <c r="AG29" i="1" l="1"/>
  <c r="AF29" i="1"/>
  <c r="AW29" i="1" s="1"/>
  <c r="AV29" i="1"/>
  <c r="AN28" i="1" l="1"/>
  <c r="AD28" i="1"/>
  <c r="AE28" i="1" s="1"/>
  <c r="J28" i="1"/>
  <c r="I28" i="1"/>
  <c r="AN27" i="1"/>
  <c r="AD27" i="1"/>
  <c r="AE27" i="1" s="1"/>
  <c r="J27" i="1"/>
  <c r="I27" i="1"/>
  <c r="AN26" i="1"/>
  <c r="AD26" i="1"/>
  <c r="AE26" i="1" s="1"/>
  <c r="J26" i="1"/>
  <c r="I26" i="1"/>
  <c r="AN25" i="1"/>
  <c r="AN24" i="1"/>
  <c r="AD24" i="1"/>
  <c r="AE24" i="1" s="1"/>
  <c r="J24" i="1"/>
  <c r="I24" i="1"/>
  <c r="AN23" i="1"/>
  <c r="AN22" i="1"/>
  <c r="J22" i="1"/>
  <c r="I22" i="1"/>
  <c r="J19" i="1"/>
  <c r="I19" i="1"/>
  <c r="AN21" i="1"/>
  <c r="AN20" i="1"/>
  <c r="AN19" i="1"/>
  <c r="AN18" i="1"/>
  <c r="AN17" i="1"/>
  <c r="AD17" i="1"/>
  <c r="AE17" i="1" s="1"/>
  <c r="AF17" i="1" s="1"/>
  <c r="AW17" i="1" s="1"/>
  <c r="J17" i="1"/>
  <c r="I17" i="1"/>
  <c r="AD22" i="1"/>
  <c r="AE22" i="1" s="1"/>
  <c r="AV22" i="1" s="1"/>
  <c r="AD19" i="1"/>
  <c r="AE19" i="1" s="1"/>
  <c r="AF19" i="1" s="1"/>
  <c r="AG27" i="1" l="1"/>
  <c r="AV17" i="1"/>
  <c r="AF22" i="1"/>
  <c r="AW22" i="1" s="1"/>
  <c r="AF27" i="1"/>
  <c r="AW27" i="1" s="1"/>
  <c r="AV28" i="1"/>
  <c r="AF28" i="1"/>
  <c r="AW28" i="1" s="1"/>
  <c r="AG28" i="1"/>
  <c r="AV27" i="1"/>
  <c r="AG26" i="1"/>
  <c r="AV26" i="1"/>
  <c r="AF26" i="1"/>
  <c r="AW26" i="1" s="1"/>
  <c r="AG24" i="1"/>
  <c r="AV24" i="1"/>
  <c r="AF24" i="1"/>
  <c r="AW24" i="1" s="1"/>
  <c r="AG17" i="1"/>
  <c r="AV19" i="1"/>
  <c r="AW19" i="1"/>
  <c r="AG22" i="1"/>
  <c r="AG19" i="1"/>
  <c r="AN12" i="1" l="1"/>
  <c r="AD11" i="1"/>
  <c r="AE11" i="1" s="1"/>
  <c r="AV11" i="1" s="1"/>
  <c r="AD12" i="1"/>
  <c r="AE12" i="1" s="1"/>
  <c r="AV12" i="1" s="1"/>
  <c r="J11" i="1"/>
  <c r="I11" i="1"/>
  <c r="J12" i="1"/>
  <c r="I12" i="1"/>
  <c r="AG12" i="1" l="1"/>
  <c r="AF12" i="1"/>
  <c r="AW12" i="1" s="1"/>
  <c r="AG11" i="1"/>
  <c r="AF11" i="1"/>
  <c r="AW11" i="1" s="1"/>
  <c r="AN8" i="1"/>
  <c r="AD8" i="1"/>
  <c r="AE8" i="1" s="1"/>
  <c r="AV8" i="1" s="1"/>
  <c r="J8" i="1"/>
  <c r="I8" i="1"/>
  <c r="AD15" i="1"/>
  <c r="AE15" i="1" s="1"/>
  <c r="AD16" i="1"/>
  <c r="AE16" i="1" s="1"/>
  <c r="AV16" i="1" s="1"/>
  <c r="J16" i="1"/>
  <c r="I16" i="1"/>
  <c r="J15" i="1"/>
  <c r="I15" i="1"/>
  <c r="AN16" i="1"/>
  <c r="AN15" i="1"/>
  <c r="AD14" i="1"/>
  <c r="AE14" i="1" s="1"/>
  <c r="AV14" i="1" s="1"/>
  <c r="AD13" i="1"/>
  <c r="AE13" i="1" s="1"/>
  <c r="AN14" i="1"/>
  <c r="J14" i="1"/>
  <c r="I14" i="1"/>
  <c r="I13" i="1"/>
  <c r="J13" i="1"/>
  <c r="AN13" i="1"/>
  <c r="AG8" i="1" l="1"/>
  <c r="AF15" i="1"/>
  <c r="AW15" i="1" s="1"/>
  <c r="AV15" i="1"/>
  <c r="AF13" i="1"/>
  <c r="AW13" i="1" s="1"/>
  <c r="AV13" i="1"/>
  <c r="AF8" i="1"/>
  <c r="AW8" i="1" s="1"/>
  <c r="AF16" i="1"/>
  <c r="AW16" i="1" s="1"/>
  <c r="AG16" i="1"/>
  <c r="AG15" i="1"/>
  <c r="AG14" i="1"/>
  <c r="AF14" i="1"/>
  <c r="AW14" i="1" s="1"/>
  <c r="AG13" i="1"/>
  <c r="D78" i="3" l="1"/>
  <c r="C78" i="3"/>
  <c r="D77" i="3"/>
  <c r="C77" i="3"/>
  <c r="D76" i="3"/>
  <c r="C76" i="3"/>
  <c r="D75" i="3"/>
  <c r="C75" i="3"/>
  <c r="D74" i="3"/>
  <c r="C74" i="3"/>
  <c r="D73" i="3"/>
  <c r="C73" i="3"/>
  <c r="C58" i="3"/>
  <c r="C57" i="3"/>
  <c r="C56" i="3"/>
  <c r="C55" i="3"/>
  <c r="C54" i="3"/>
  <c r="C53" i="3"/>
  <c r="AH28" i="1" s="1"/>
  <c r="C52" i="3"/>
  <c r="C51" i="3"/>
  <c r="C50" i="3"/>
  <c r="C49" i="3"/>
  <c r="AH24" i="1" s="1"/>
  <c r="C48" i="3"/>
  <c r="C47" i="3"/>
  <c r="C46" i="3"/>
  <c r="C45" i="3"/>
  <c r="C44" i="3"/>
  <c r="C43" i="3"/>
  <c r="C42" i="3"/>
  <c r="C41" i="3"/>
  <c r="AH16" i="1" s="1"/>
  <c r="C40" i="3"/>
  <c r="AH15" i="1" s="1"/>
  <c r="C39" i="3"/>
  <c r="AH14" i="1" s="1"/>
  <c r="C38" i="3"/>
  <c r="AH13" i="1" s="1"/>
  <c r="C37" i="3"/>
  <c r="C36" i="3"/>
  <c r="C35" i="3"/>
  <c r="AH8" i="1" s="1"/>
  <c r="C34" i="3"/>
  <c r="AN10" i="1"/>
  <c r="AO10" i="1" s="1"/>
  <c r="AN9" i="1"/>
  <c r="AD9" i="1"/>
  <c r="AE9" i="1" s="1"/>
  <c r="J9" i="1"/>
  <c r="I9" i="1"/>
  <c r="AN11" i="1"/>
  <c r="AO11" i="1" s="1"/>
  <c r="AS11" i="1" s="1"/>
  <c r="AH17" i="1" l="1"/>
  <c r="AH27" i="1"/>
  <c r="AH26" i="1"/>
  <c r="AO29" i="1"/>
  <c r="AS29" i="1" s="1"/>
  <c r="AO30" i="1"/>
  <c r="AO25" i="1"/>
  <c r="AO23" i="1"/>
  <c r="AO22" i="1"/>
  <c r="AS22" i="1" s="1"/>
  <c r="AO27" i="1"/>
  <c r="AS27" i="1" s="1"/>
  <c r="AO20" i="1"/>
  <c r="AO24" i="1"/>
  <c r="AS24" i="1" s="1"/>
  <c r="AO26" i="1"/>
  <c r="AS26" i="1" s="1"/>
  <c r="AO17" i="1"/>
  <c r="AS17" i="1" s="1"/>
  <c r="AO28" i="1"/>
  <c r="AS28" i="1" s="1"/>
  <c r="AO18" i="1"/>
  <c r="AO21" i="1"/>
  <c r="AO19" i="1"/>
  <c r="AS19" i="1" s="1"/>
  <c r="AO12" i="1"/>
  <c r="AS12" i="1" s="1"/>
  <c r="AO8" i="1"/>
  <c r="AS8" i="1" s="1"/>
  <c r="AO14" i="1"/>
  <c r="AS14" i="1" s="1"/>
  <c r="AO13" i="1"/>
  <c r="AS13" i="1" s="1"/>
  <c r="AO15" i="1"/>
  <c r="AS15" i="1" s="1"/>
  <c r="AU15" i="1" s="1"/>
  <c r="AO16" i="1"/>
  <c r="AS16" i="1" s="1"/>
  <c r="AH12" i="1"/>
  <c r="AH19" i="1"/>
  <c r="AH22" i="1"/>
  <c r="AH11" i="1"/>
  <c r="AO9" i="1"/>
  <c r="AS9" i="1" s="1"/>
  <c r="AS10" i="1" s="1"/>
  <c r="AV9" i="1"/>
  <c r="AF9" i="1"/>
  <c r="AW9" i="1" s="1"/>
  <c r="AU11" i="1"/>
  <c r="AT11" i="1"/>
  <c r="AX11" i="1" s="1"/>
  <c r="AY11" i="1" s="1"/>
  <c r="AG9" i="1"/>
  <c r="AH9" i="1" s="1"/>
  <c r="AU16" i="1" l="1"/>
  <c r="AT16" i="1"/>
  <c r="AX16" i="1" s="1"/>
  <c r="AY16" i="1" s="1"/>
  <c r="AU28" i="1"/>
  <c r="AT28" i="1"/>
  <c r="AX28" i="1" s="1"/>
  <c r="AY28" i="1" s="1"/>
  <c r="AU13" i="1"/>
  <c r="AT13" i="1"/>
  <c r="AX13" i="1" s="1"/>
  <c r="AY13" i="1" s="1"/>
  <c r="AU17" i="1"/>
  <c r="AT17" i="1"/>
  <c r="AX17" i="1" s="1"/>
  <c r="AY17" i="1" s="1"/>
  <c r="AS18" i="1"/>
  <c r="AU14" i="1"/>
  <c r="AT14" i="1"/>
  <c r="AX14" i="1" s="1"/>
  <c r="AY14" i="1" s="1"/>
  <c r="AU26" i="1"/>
  <c r="AT26" i="1"/>
  <c r="AX26" i="1" s="1"/>
  <c r="AY26" i="1" s="1"/>
  <c r="AS30" i="1"/>
  <c r="AU29" i="1"/>
  <c r="AT29" i="1"/>
  <c r="AX29" i="1" s="1"/>
  <c r="AY29" i="1" s="1"/>
  <c r="AU22" i="1"/>
  <c r="AS23" i="1"/>
  <c r="AT22" i="1"/>
  <c r="AX22" i="1" s="1"/>
  <c r="AY22" i="1" s="1"/>
  <c r="AT8" i="1"/>
  <c r="AX8" i="1" s="1"/>
  <c r="AY8" i="1" s="1"/>
  <c r="AU8" i="1"/>
  <c r="AS25" i="1"/>
  <c r="AT24" i="1"/>
  <c r="AX24" i="1" s="1"/>
  <c r="AY24" i="1" s="1"/>
  <c r="AU24" i="1"/>
  <c r="AT12" i="1"/>
  <c r="AX12" i="1" s="1"/>
  <c r="AY12" i="1" s="1"/>
  <c r="AU12" i="1"/>
  <c r="AS20" i="1"/>
  <c r="AT19" i="1"/>
  <c r="AT27" i="1"/>
  <c r="AX27" i="1" s="1"/>
  <c r="AY27" i="1" s="1"/>
  <c r="AU27" i="1"/>
  <c r="AT9" i="1"/>
  <c r="AX9" i="1" s="1"/>
  <c r="AY9" i="1" s="1"/>
  <c r="AU9" i="1"/>
  <c r="AT15" i="1"/>
  <c r="AX15" i="1" s="1"/>
  <c r="AY15" i="1" s="1"/>
  <c r="AS21" i="1" l="1"/>
  <c r="AT20" i="1"/>
  <c r="AT21" i="1" l="1"/>
  <c r="AX19" i="1" s="1"/>
  <c r="AY19" i="1" s="1"/>
  <c r="AU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BA5" authorId="0" shapeId="0" xr:uid="{00000000-0006-0000-0000-000001000000}">
      <text>
        <r>
          <rPr>
            <sz val="11"/>
            <color theme="1"/>
            <rFont val="Arial"/>
            <family val="2"/>
          </rPr>
          <t>Usuario:
El plan de acción especifica: i) responsable, ii) fecha de implementación, y iii) fecha de seguimiento</t>
        </r>
      </text>
    </comment>
    <comment ref="E6" authorId="0" shapeId="0" xr:uid="{00000000-0006-0000-0000-000002000000}">
      <text>
        <r>
          <rPr>
            <sz val="11"/>
            <color theme="1"/>
            <rFont val="Arial"/>
            <family val="2"/>
          </rPr>
          <t>Usuario:
la descripción del riesgo debe contener todos los detalles que sean necesarios y que sea fácil de entender tanto para el líder del proceso como para personas ajenas al proceso
Riesgo de corrupción: posibilidad de que por accion u omisión, se use el poder para desviar la gestión de lo público hacia un beneficio privado.</t>
        </r>
      </text>
    </comment>
    <comment ref="F6" authorId="0" shapeId="0" xr:uid="{00000000-0006-0000-0000-000003000000}">
      <text>
        <r>
          <rPr>
            <sz val="11"/>
            <color theme="1"/>
            <rFont val="Arial"/>
            <family val="2"/>
          </rPr>
          <t>Usuario:
Permite agrupar los riesgos identificados</t>
        </r>
      </text>
    </comment>
    <comment ref="G6" authorId="0" shapeId="0" xr:uid="{00000000-0006-0000-0000-000004000000}">
      <text>
        <r>
          <rPr>
            <sz val="11"/>
            <color theme="1"/>
            <rFont val="Arial"/>
            <family val="2"/>
          </rPr>
          <t>Usuario:
La probabilidad de ocurrencia estará asociada a la exposición al riesgo del proceso o actividad que se esté analizando. 
De este modo, la probabilidad inherente será el número de veces que se pasa por el punto de riesgo en el periodo de 1 año.</t>
        </r>
      </text>
    </comment>
    <comment ref="AI6" authorId="0" shapeId="0" xr:uid="{00000000-0006-0000-0000-000005000000}">
      <text>
        <r>
          <rPr>
            <sz val="11"/>
            <color theme="1"/>
            <rFont val="Arial"/>
            <family val="2"/>
          </rPr>
          <t>Usuario:
Un control se define como la medida que permite reducir o mitigar el riesgo</t>
        </r>
      </text>
    </comment>
    <comment ref="AZ6" authorId="0" shapeId="0" xr:uid="{00000000-0006-0000-0000-000006000000}">
      <text>
        <r>
          <rPr>
            <sz val="11"/>
            <color theme="1"/>
            <rFont val="Arial"/>
            <family val="2"/>
          </rPr>
          <t>Usuario: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 ref="AJ7" authorId="0" shapeId="0" xr:uid="{00000000-0006-0000-0000-000007000000}">
      <text>
        <r>
          <rPr>
            <sz val="11"/>
            <color theme="1"/>
            <rFont val="Arial"/>
            <family val="2"/>
          </rPr>
          <t>Usuario:
Control preventivo: control accionado en la entrada del proceso y antes de que se realice la actividad originadora del riesgo, se busca establecer las condiciones que aseguren el resultado final esperado.
Control detectivo: control accionado durante la ejecución del proceso. Estos controles detectan el riesgo, pero generan reprocesos.</t>
        </r>
      </text>
    </comment>
    <comment ref="AK7" authorId="0" shapeId="0" xr:uid="{00000000-0006-0000-0000-000008000000}">
      <text>
        <r>
          <rPr>
            <sz val="11"/>
            <color theme="1"/>
            <rFont val="Arial"/>
            <family val="2"/>
          </rPr>
          <t>Usuario:
Control correctivo: control accionado en la salida del proceso y después de que se materializa el riesgo. Estos controles tienen costos implícitos.</t>
        </r>
      </text>
    </comment>
    <comment ref="AL7" authorId="0" shapeId="0" xr:uid="{00000000-0006-0000-0000-000009000000}">
      <text>
        <r>
          <rPr>
            <sz val="11"/>
            <color theme="1"/>
            <rFont val="Arial"/>
            <family val="2"/>
          </rPr>
          <t xml:space="preserve">Usuario: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
</t>
        </r>
      </text>
    </comment>
    <comment ref="AM7" authorId="0" shapeId="0" xr:uid="{00000000-0006-0000-0000-00000A000000}">
      <text>
        <r>
          <rPr>
            <sz val="11"/>
            <color theme="1"/>
            <rFont val="Arial"/>
            <family val="2"/>
          </rPr>
          <t xml:space="preserve">Usuario:
Automático: Son actividades de procesamiento o validación de información que se ejecutan por un sistema y/o aplicativo de manera automática sin la intervención de personas para su realización.
Manual: Controles que son ejecutados por una persona, tiene implícito el error humano.
</t>
        </r>
      </text>
    </comment>
    <comment ref="AP7" authorId="0" shapeId="0" xr:uid="{00000000-0006-0000-0000-00000B000000}">
      <text>
        <r>
          <rPr>
            <sz val="11"/>
            <color theme="1"/>
            <rFont val="Arial"/>
            <family val="2"/>
          </rPr>
          <t xml:space="preserve">Usuario:
Documentado: Controles que están documentados en el proceso, ya sea en manuales, procedimientos, flujogramas o cualquier otro documento propio del proceso.
Sin documentar: Identifica a los controles que pese a que se ejecutan en el proceso no se encuentran documentados en ningún documento propio del proceso.
</t>
        </r>
      </text>
    </comment>
    <comment ref="AQ7" authorId="0" shapeId="0" xr:uid="{00000000-0006-0000-0000-00000C000000}">
      <text>
        <r>
          <rPr>
            <sz val="11"/>
            <color theme="1"/>
            <rFont val="Arial"/>
            <family val="2"/>
          </rPr>
          <t xml:space="preserve">Usuario:
Continua: El control se aplica siempre que se realiza la actividad que conlleva el riesgo.
Aleatoria: El control se aplica aleatoriamente a la actividad que conlleva el riesgo
</t>
        </r>
      </text>
    </comment>
    <comment ref="AR7" authorId="0" shapeId="0" xr:uid="{00000000-0006-0000-0000-00000D000000}">
      <text>
        <r>
          <rPr>
            <sz val="11"/>
            <color theme="1"/>
            <rFont val="Arial"/>
            <family val="2"/>
          </rPr>
          <t xml:space="preserve">Usuario:
Con registro: El control deja un registro permite evidencia la ejecución del control.
Sin registro: El control no deja registro de la ejecución del control.
</t>
        </r>
      </text>
    </comment>
    <comment ref="H9" authorId="0" shapeId="0" xr:uid="{00000000-0006-0000-0000-00000F000000}">
      <text>
        <r>
          <rPr>
            <sz val="11"/>
            <color theme="1"/>
            <rFont val="Arial"/>
            <family val="2"/>
          </rPr>
          <t>Usuario:
Describa el numero de veces que se ejecuta la actividad en 1 año</t>
        </r>
      </text>
    </comment>
    <comment ref="H15" authorId="0" shapeId="0" xr:uid="{7FAF1893-0FA4-4886-BBB2-F7E98AB60A52}">
      <text>
        <r>
          <rPr>
            <sz val="11"/>
            <color theme="1"/>
            <rFont val="Arial"/>
          </rPr>
          <t>======
ID#AAAANywRm7o
Usuario    (2021-08-03 17:16:52)
Describa el numero de veces que se ejecuta la actividad en 1 año</t>
        </r>
      </text>
    </comment>
    <comment ref="H16" authorId="0" shapeId="0" xr:uid="{E3971B6D-F1A5-4C0C-890A-550B144A9140}">
      <text>
        <r>
          <rPr>
            <sz val="11"/>
            <color theme="1"/>
            <rFont val="Arial"/>
          </rPr>
          <t>======
ID#AAAANywRm7g
Usuario    (2021-08-03 17:16:52)
Describa el numero de veces que se ejecuta la actividad en 1 año</t>
        </r>
      </text>
    </comment>
    <comment ref="H17" authorId="1" shapeId="0" xr:uid="{E4A070CE-8BF9-4617-807A-68DD9A70D0A4}">
      <text>
        <r>
          <rPr>
            <b/>
            <sz val="9"/>
            <color indexed="81"/>
            <rFont val="Tahoma"/>
            <family val="2"/>
          </rPr>
          <t>Usuario:</t>
        </r>
        <r>
          <rPr>
            <sz val="9"/>
            <color indexed="81"/>
            <rFont val="Tahoma"/>
            <family val="2"/>
          </rPr>
          <t xml:space="preserve">
Describa el numero de veces que se ejecuta la actividad en 1 año</t>
        </r>
      </text>
    </comment>
    <comment ref="H19" authorId="1" shapeId="0" xr:uid="{F93D9351-058B-4248-963B-11204DED357F}">
      <text>
        <r>
          <rPr>
            <b/>
            <sz val="9"/>
            <color indexed="81"/>
            <rFont val="Tahoma"/>
            <family val="2"/>
          </rPr>
          <t>Usuario:</t>
        </r>
        <r>
          <rPr>
            <sz val="9"/>
            <color indexed="81"/>
            <rFont val="Tahoma"/>
            <family val="2"/>
          </rPr>
          <t xml:space="preserve">
Describa el numero de veces que se ejecuta la actividad en 1 año</t>
        </r>
      </text>
    </comment>
    <comment ref="H22" authorId="1" shapeId="0" xr:uid="{65FA7E09-3E97-4758-BFAF-9CF338FC9A47}">
      <text>
        <r>
          <rPr>
            <b/>
            <sz val="9"/>
            <color indexed="81"/>
            <rFont val="Tahoma"/>
            <family val="2"/>
          </rPr>
          <t>Usuario:</t>
        </r>
        <r>
          <rPr>
            <sz val="9"/>
            <color indexed="81"/>
            <rFont val="Tahoma"/>
            <family val="2"/>
          </rPr>
          <t xml:space="preserve">
Describa el numero de veces que se ejecuta la actividad en 1 año</t>
        </r>
      </text>
    </comment>
    <comment ref="H24" authorId="1" shapeId="0" xr:uid="{7A6A1E72-7FDB-4E13-A9C5-8C76C52DAB87}">
      <text>
        <r>
          <rPr>
            <b/>
            <sz val="9"/>
            <color indexed="81"/>
            <rFont val="Tahoma"/>
            <family val="2"/>
          </rPr>
          <t>Usuario:</t>
        </r>
        <r>
          <rPr>
            <sz val="9"/>
            <color indexed="81"/>
            <rFont val="Tahoma"/>
            <family val="2"/>
          </rPr>
          <t xml:space="preserve">
Describa el numero de veces que se ejecuta la actividad en 1 año</t>
        </r>
      </text>
    </comment>
    <comment ref="H29" authorId="1" shapeId="0" xr:uid="{B7968C0C-AC53-4C84-80B7-91E2E5596E09}">
      <text>
        <r>
          <rPr>
            <b/>
            <sz val="9"/>
            <color indexed="81"/>
            <rFont val="Tahoma"/>
            <family val="2"/>
          </rPr>
          <t>Usuario:</t>
        </r>
        <r>
          <rPr>
            <sz val="9"/>
            <color indexed="81"/>
            <rFont val="Tahoma"/>
            <family val="2"/>
          </rPr>
          <t xml:space="preserve">
Describa el numero de veces que se ejecuta la actividad en 1 año</t>
        </r>
      </text>
    </comment>
  </commentList>
</comments>
</file>

<file path=xl/sharedStrings.xml><?xml version="1.0" encoding="utf-8"?>
<sst xmlns="http://schemas.openxmlformats.org/spreadsheetml/2006/main" count="848" uniqueCount="347">
  <si>
    <t>Identificación del Riesgo</t>
  </si>
  <si>
    <t>Valoración del Riesgo</t>
  </si>
  <si>
    <t>Plan de acción</t>
  </si>
  <si>
    <t>Descripción del riesgo
ACCIÓN U OMISIÓN + USO DEL PODER + DESVIACIÓN DE LA GESTIÓN DE LO PÚBLICO + BENEFICIO PRIVADO.</t>
  </si>
  <si>
    <t>Clasificación del riesgo
(Seleccionar)</t>
  </si>
  <si>
    <t>Frecuencia
(Seleccionar)</t>
  </si>
  <si>
    <t>Probabilidad inherente</t>
  </si>
  <si>
    <t>%</t>
  </si>
  <si>
    <t>Criterios para calificar el impacto (Marcar con "X" los crioterios que apliquen de acuerdo al riesgo)</t>
  </si>
  <si>
    <t xml:space="preserve">Impacto inherente
</t>
  </si>
  <si>
    <t>Zona de riesgo inherente</t>
  </si>
  <si>
    <t>Descripción del Control</t>
  </si>
  <si>
    <t>Afectación</t>
  </si>
  <si>
    <t>Atributos</t>
  </si>
  <si>
    <t>Probabilidad Residual</t>
  </si>
  <si>
    <t>Probabilidad Residual Final</t>
  </si>
  <si>
    <t>Impacto Residual Final</t>
  </si>
  <si>
    <t>Zona de Riesgo Final</t>
  </si>
  <si>
    <t>Tratamiento</t>
  </si>
  <si>
    <t>Responsable</t>
  </si>
  <si>
    <t>Fecha de Implementación</t>
  </si>
  <si>
    <t>Fecha de Seguimiento</t>
  </si>
  <si>
    <t>Seguimiento</t>
  </si>
  <si>
    <t>Estado</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</si>
  <si>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</si>
  <si>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</si>
  <si>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</si>
  <si>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</si>
  <si>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</si>
  <si>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</si>
  <si>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</si>
  <si>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</si>
  <si>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</si>
  <si>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</si>
  <si>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</si>
  <si>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</si>
  <si>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</si>
  <si>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</si>
  <si>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</si>
  <si>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</si>
  <si>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</si>
  <si>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</si>
  <si>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</si>
  <si>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Probabilidad (Controles preventivos y Detectivos)</t>
  </si>
  <si>
    <t>Impacto (Controles Correctivos)</t>
  </si>
  <si>
    <t>Tipo 
(Seleccionar)</t>
  </si>
  <si>
    <t>Implementación
(Seleccionar)</t>
  </si>
  <si>
    <t>Calificación</t>
  </si>
  <si>
    <t>Documentación</t>
  </si>
  <si>
    <t>Frecuencia</t>
  </si>
  <si>
    <t>Evidencia</t>
  </si>
  <si>
    <t>Ejecución y administración de procesos</t>
  </si>
  <si>
    <t>La actividad que conlleva el riesgo se ejecuta de 24 a 500 veces por año</t>
  </si>
  <si>
    <t>x</t>
  </si>
  <si>
    <t>X</t>
  </si>
  <si>
    <t>Preventivo</t>
  </si>
  <si>
    <t>Manual</t>
  </si>
  <si>
    <t>Documentado</t>
  </si>
  <si>
    <t>Continua</t>
  </si>
  <si>
    <t>Reducir - Mitigar</t>
  </si>
  <si>
    <t>Detectivo</t>
  </si>
  <si>
    <t>Posibilidad de elaborar estudios previos indebidamente sustentados que no establecen claramente las necesidades y poseen información que beneficien exclusivamente a un tercero</t>
  </si>
  <si>
    <t>Control 1: Socializar periodicamente los procesos, procedimientos y formatos a utilizar  en la fase precontractuales con los responsables de realizar esta labor.</t>
  </si>
  <si>
    <t>Procesos, procedimientos o actividades susceptibles de riesgos de corrupción</t>
  </si>
  <si>
    <t>ÁREAS FACTORES DE RIESGO</t>
  </si>
  <si>
    <t>CLASIFICACIÓN DE RIESGOS</t>
  </si>
  <si>
    <t>DETERMINAR LA PROBABILIDAD</t>
  </si>
  <si>
    <t>DETERMINAR EL IMPACTO</t>
  </si>
  <si>
    <t>(Criterios para calificar el impacto en riesgos de corrupción)</t>
  </si>
  <si>
    <t>NIVEL DE SEVERIDAD</t>
  </si>
  <si>
    <t>ANALISIS Y EVALUACIÓN DE CONTROLES</t>
  </si>
  <si>
    <t>Procesos, procedimientos o actividades</t>
  </si>
  <si>
    <t>Posibles riesgos de corrupción</t>
  </si>
  <si>
    <t>FACTOR</t>
  </si>
  <si>
    <t>DEFINICIÓN</t>
  </si>
  <si>
    <t>DESCRIPCIÓN</t>
  </si>
  <si>
    <t>Clasificación</t>
  </si>
  <si>
    <t>Factor de riesgo</t>
  </si>
  <si>
    <t>Descripción</t>
  </si>
  <si>
    <t>Matriz de calor para riesgos de corrupción</t>
  </si>
  <si>
    <t xml:space="preserve">Direccionamiento estratégico </t>
  </si>
  <si>
    <t xml:space="preserve">● Concentración de autoridad o exceso de poder. Extralimitación de funciones. </t>
  </si>
  <si>
    <t>Procesos</t>
  </si>
  <si>
    <t xml:space="preserve">Eventos relacionados con errores en las actividades que deben realizar los servidores de la organización. </t>
  </si>
  <si>
    <t>Falla de procedimientos</t>
  </si>
  <si>
    <t xml:space="preserve">Ejecución y administración de procesos </t>
  </si>
  <si>
    <t>Proceso</t>
  </si>
  <si>
    <t xml:space="preserve">Pérdidas derivadas de errores en la ejecución y administración de procesos </t>
  </si>
  <si>
    <t>Características</t>
  </si>
  <si>
    <t>Peso</t>
  </si>
  <si>
    <t xml:space="preserve">(alta dirección) </t>
  </si>
  <si>
    <t xml:space="preserve">● Ausencia de canales de comunicación. 
● Amiguismo y clientelismo </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</si>
  <si>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</si>
  <si>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</si>
  <si>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</si>
  <si>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</si>
  <si>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Atributos de eficiencia </t>
  </si>
  <si>
    <t xml:space="preserve">Tipo </t>
  </si>
  <si>
    <t xml:space="preserve">Va hacia las causas del riesgo, aseguran el resultado final esperado. </t>
  </si>
  <si>
    <t xml:space="preserve">Financiero (está relacionado con áreas de planeación y presupuesto) </t>
  </si>
  <si>
    <t xml:space="preserve">● Inclusión de gastos no autorizados.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</si>
  <si>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</si>
  <si>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</si>
  <si>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</si>
  <si>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</si>
  <si>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Detecta que algo ocurre y devuelve el proceso a los controles preventivos. Se pueden generar reprocesos. </t>
  </si>
  <si>
    <t xml:space="preserve">● Inversiones de dineros públicos en entidades de dudosa solidez financiera a cambio de beneficios indebidos para servidores públicos encargados de su administración. </t>
  </si>
  <si>
    <t xml:space="preserve">Falta de capacitación, temas relacionados con el personal </t>
  </si>
  <si>
    <t xml:space="preserve">Fallas tecnológicas </t>
  </si>
  <si>
    <t>Tecnología</t>
  </si>
  <si>
    <r>
      <rPr>
        <sz val="12"/>
        <color rgb="FF000000"/>
        <rFont val="Arial Narrow"/>
        <family val="2"/>
      </rPr>
      <t xml:space="preserve">Errores en </t>
    </r>
    <r>
      <rPr>
        <i/>
        <sz val="12"/>
        <color rgb="FF000000"/>
        <rFont val="Arial Narrow"/>
        <family val="2"/>
      </rPr>
      <t>hardware</t>
    </r>
    <r>
      <rPr>
        <sz val="12"/>
        <color rgb="FF000000"/>
        <rFont val="Arial Narrow"/>
        <family val="2"/>
      </rPr>
      <t xml:space="preserve">, </t>
    </r>
    <r>
      <rPr>
        <i/>
        <sz val="12"/>
        <color rgb="FF000000"/>
        <rFont val="Arial Narrow"/>
        <family val="2"/>
      </rPr>
      <t>software</t>
    </r>
    <r>
      <rPr>
        <sz val="12"/>
        <color rgb="FF000000"/>
        <rFont val="Arial Narrow"/>
        <family val="2"/>
      </rPr>
      <t xml:space="preserve">, telecomunicaciones, interrupción de servicios básicos. </t>
    </r>
  </si>
  <si>
    <t>Correctivo</t>
  </si>
  <si>
    <t xml:space="preserve">Dado que permiten reducir el impacto de la materialización del riesgo, tienen un costo en su implementación. </t>
  </si>
  <si>
    <t xml:space="preserve">● Inexistencia de registros auxiliares que permitan identificar y controlar los rubros de inversión.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</si>
  <si>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</si>
  <si>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</si>
  <si>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</si>
  <si>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</si>
  <si>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</si>
  <si>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</si>
  <si>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Automático </t>
  </si>
  <si>
    <t xml:space="preserve">Son actividades de procesamiento o validación de información que se ejecutan por un sistema y/o aplicativo de manera automática sin la intervención de personas para su realización. </t>
  </si>
  <si>
    <t xml:space="preserve">● Inexistencia de archivos contables.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</si>
  <si>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</si>
  <si>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</si>
  <si>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</si>
  <si>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Controles que son ejecutados por una persona, tiene implícito el error humano. </t>
  </si>
  <si>
    <t xml:space="preserve">● Afectar rubros que no corresponden con el objeto del gasto en beneficio propio o a cambio de una retribución económica.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</si>
  <si>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</si>
  <si>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</si>
  <si>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</si>
  <si>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</si>
  <si>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Atributos informativos </t>
  </si>
  <si>
    <t xml:space="preserve">Documentado </t>
  </si>
  <si>
    <t xml:space="preserve">Controles que están documentados en el proceso, ya sea en manuales, procedimientos, flujogramas o cualquier otro documento propio del proceso. </t>
  </si>
  <si>
    <t>-</t>
  </si>
  <si>
    <t xml:space="preserve">De contratación (como proceso o bien los procedimientos ligados a este) </t>
  </si>
  <si>
    <t xml:space="preserve">● Estudios previos o de factibilidad deficientes. </t>
  </si>
  <si>
    <t xml:space="preserve">Tecnología </t>
  </si>
  <si>
    <t xml:space="preserve">Eventos relacionados con la infraestructura tecnológica de la entidad. </t>
  </si>
  <si>
    <t xml:space="preserve">Daño de equipos </t>
  </si>
  <si>
    <t xml:space="preserve">Sin documentar </t>
  </si>
  <si>
    <t xml:space="preserve">Identifica a los controles que pese a que se ejecutan en el proceso no se encuentran documentados en ningún documento propio del proceso. </t>
  </si>
  <si>
    <t xml:space="preserve">● Estudios previos o de factibilidad manipulados por personal interesado en el futuro proceso de contratación. (Estableciendo necesidades inexistentes o aspectos que benefician a una firma en particular). </t>
  </si>
  <si>
    <t xml:space="preserve">Caída de aplicaciones </t>
  </si>
  <si>
    <t xml:space="preserve">Continua </t>
  </si>
  <si>
    <t xml:space="preserve">El control se aplica siempre que se realiza la actividad que conlleva el riesgo. </t>
  </si>
  <si>
    <t xml:space="preserve">● Pliegos de condiciones hechos a la medida de una firma en particular. </t>
  </si>
  <si>
    <t xml:space="preserve">Caída de redes </t>
  </si>
  <si>
    <t xml:space="preserve">Aleatoria </t>
  </si>
  <si>
    <t xml:space="preserve">El control se aplica aleatoriamente a la actividad que conlleva el riesgo </t>
  </si>
  <si>
    <t xml:space="preserve">● Disposiciones establecidas en los pliegos de condiciones que permiten a los participantes direccionar los procesos hacia un grupo en particular. (Ej.: media geométrica). </t>
  </si>
  <si>
    <t xml:space="preserve">Errores en programas </t>
  </si>
  <si>
    <t xml:space="preserve">Con registro </t>
  </si>
  <si>
    <t xml:space="preserve">El control deja un registro permite evidencia la ejecución del control. </t>
  </si>
  <si>
    <t xml:space="preserve">● Visitas obligatorias establecidas en el pliego de condiciones que restringen la participación. </t>
  </si>
  <si>
    <t xml:space="preserve">Infraestructura </t>
  </si>
  <si>
    <t xml:space="preserve">Eventos relacionados con la infraestructura física de la entidad </t>
  </si>
  <si>
    <t xml:space="preserve">Derrumbes </t>
  </si>
  <si>
    <t xml:space="preserve">Sin registro </t>
  </si>
  <si>
    <t xml:space="preserve">El control no deja registro de la ejecución del control </t>
  </si>
  <si>
    <t xml:space="preserve">● Adendas que cambian condiciones generales del proceso para favorecer a grupos determinados. </t>
  </si>
  <si>
    <t xml:space="preserve">Incendios </t>
  </si>
  <si>
    <t xml:space="preserve">● Urgencia manifiesta inexistente. </t>
  </si>
  <si>
    <t xml:space="preserve">Inundaciones </t>
  </si>
  <si>
    <t xml:space="preserve">● Concentrar las labores de supervisión en poco personal. </t>
  </si>
  <si>
    <t xml:space="preserve">Daños a activos fijos </t>
  </si>
  <si>
    <t xml:space="preserve">● Contratar con compañías de papel que no cuentan con experiencia. </t>
  </si>
  <si>
    <t xml:space="preserve">Evento externo </t>
  </si>
  <si>
    <t xml:space="preserve">Situaciones externas que afectan la entidad. </t>
  </si>
  <si>
    <t xml:space="preserve">Suplantación de identidad </t>
  </si>
  <si>
    <t xml:space="preserve">De información y documentación </t>
  </si>
  <si>
    <t xml:space="preserve">● Ausencia o debilidad de medidas y/o políticas de conflictos de interés. </t>
  </si>
  <si>
    <t xml:space="preserve">Asalto a la oficina </t>
  </si>
  <si>
    <t xml:space="preserve">● Concentración de información de determinadas actividades o procesos en una persona. </t>
  </si>
  <si>
    <t xml:space="preserve">Atentados, vandalismo, orden público </t>
  </si>
  <si>
    <t xml:space="preserve">● Ausencia de sistemas de información que pueden facilitar el acceso a información y su posible manipulación o adulteración. </t>
  </si>
  <si>
    <t xml:space="preserve">● Ocultar la información considerada pública para los usuarios. </t>
  </si>
  <si>
    <t xml:space="preserve">● Ausencia o debilidad de canales de comunicación </t>
  </si>
  <si>
    <t xml:space="preserve">De Investigación y Sanción </t>
  </si>
  <si>
    <t xml:space="preserve">● Inexistencia de canales de denuncia interna o externa. </t>
  </si>
  <si>
    <t xml:space="preserve">● Dilatar el proceso para lograr el vencimiento de términos o la prescripción de este. </t>
  </si>
  <si>
    <t xml:space="preserve">● Desconocimiento de la ley mediante interpretaciones subjetivas de las normas vigentes para evitar o postergar su aplicación. </t>
  </si>
  <si>
    <t xml:space="preserve">● Exceder las facultades legales en los fallos. </t>
  </si>
  <si>
    <t xml:space="preserve">De trámites y/o servicios internos y externos </t>
  </si>
  <si>
    <t xml:space="preserve">● Cobros asociados al trámite. </t>
  </si>
  <si>
    <t xml:space="preserve">● Influencia de tramitadores. </t>
  </si>
  <si>
    <t xml:space="preserve">● Tráfico de influencias: (amiguismo, persona influyente). </t>
  </si>
  <si>
    <t xml:space="preserve">De reconocimiento de un derecho (expedición de licencias y/o permisos) </t>
  </si>
  <si>
    <t xml:space="preserve">● Falta de procedimientos claros para el trámite </t>
  </si>
  <si>
    <t xml:space="preserve">● Imposibilitar el otorgamiento de una licencia o permiso. </t>
  </si>
  <si>
    <t>Clasificación de riesgos</t>
  </si>
  <si>
    <t>Fraude externo</t>
  </si>
  <si>
    <t>Fraude interno</t>
  </si>
  <si>
    <t>Fallas tecnológicas</t>
  </si>
  <si>
    <t>Relaciones laborales</t>
  </si>
  <si>
    <t>Usuarios, productos y prácticas</t>
  </si>
  <si>
    <t>Daños a activos fijos/ eventos externos</t>
  </si>
  <si>
    <t>Frecuencia de la Actividad</t>
  </si>
  <si>
    <t>Probabilidad</t>
  </si>
  <si>
    <t>La actividad que conlleva el riesgo se ejecuta como máximos 2 veces por año</t>
  </si>
  <si>
    <t>Muy Baja</t>
  </si>
  <si>
    <t>La actividad que conlleva el riesgo se ejecuta de 3 a 24 veces por año</t>
  </si>
  <si>
    <t>Baja</t>
  </si>
  <si>
    <t>Media</t>
  </si>
  <si>
    <t>La actividad que conlleva el riesgo se ejecuta mínimo 500 veces al año y máximo 5000 vecespor año</t>
  </si>
  <si>
    <t>A l t a</t>
  </si>
  <si>
    <t>La actividad que conlleva el riesgo se ejecuta más de 5000 veces por año</t>
  </si>
  <si>
    <t>Muy Alta</t>
  </si>
  <si>
    <t>Afectación Económica</t>
  </si>
  <si>
    <t>Afectación menor a 10 SMLMV</t>
  </si>
  <si>
    <t>Leve</t>
  </si>
  <si>
    <t>Entre 10 y 50 SMLMV</t>
  </si>
  <si>
    <t>Menor</t>
  </si>
  <si>
    <t>Entre 50 y 100 SMLMV</t>
  </si>
  <si>
    <t>Moderado</t>
  </si>
  <si>
    <t>Entre 100 y 500 SMLMV</t>
  </si>
  <si>
    <t>Mayor</t>
  </si>
  <si>
    <t>Mayor a 500 SMLMV</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</si>
  <si>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</si>
  <si>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</si>
  <si>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</si>
  <si>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</si>
  <si>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</si>
  <si>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</si>
  <si>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Bajo</t>
  </si>
  <si>
    <t>Alto</t>
  </si>
  <si>
    <t>Extremo</t>
  </si>
  <si>
    <t>Tipo de control</t>
  </si>
  <si>
    <t>Automático</t>
  </si>
  <si>
    <t>Sin documentar</t>
  </si>
  <si>
    <t>Aleatoria</t>
  </si>
  <si>
    <t>Con registro</t>
  </si>
  <si>
    <t>Sin registro</t>
  </si>
  <si>
    <t>Control</t>
  </si>
  <si>
    <t>Reducir - Transferir</t>
  </si>
  <si>
    <t>Aceptar</t>
  </si>
  <si>
    <t>Evitar</t>
  </si>
  <si>
    <t>Control 2: Identificar claramente las necesidades a cubrir con  cada uno de los procesos contractuales en los estudios previos</t>
  </si>
  <si>
    <t>Nombre Dependencia</t>
  </si>
  <si>
    <t>Objetivo Proceso</t>
  </si>
  <si>
    <t>Subdirección de Artes</t>
  </si>
  <si>
    <t>Gestión Integral de Espacios Culturales</t>
  </si>
  <si>
    <t>Gestión de formación en las prácticas artísticas</t>
  </si>
  <si>
    <t>Área de Control Interno</t>
  </si>
  <si>
    <t>Control y evaluación institucional</t>
  </si>
  <si>
    <t xml:space="preserve">Medir la efectividad del Sistema de Control Interno, la eficiencia, eficacia y efectividad de los procesos, el nivel de ejecución de los planes, programas y proyectos, los resultados de la gestión y realizar actividades tendientes a reducir las faltas disciplinarias, a través de la función preventiva y/o conectiva, generando recomendaciones en pro
del mejoramiento y fortalecimiento de la institucionalidad. 
</t>
  </si>
  <si>
    <t>Oficina Asesora Jurídica</t>
  </si>
  <si>
    <t>Ref</t>
  </si>
  <si>
    <t>Posibilidad de fallas en el proceso de selección de los contratistas de acuerdo con el perfil exigido del programa Nidos</t>
  </si>
  <si>
    <t>Posibilidad de cobro de comisiones a los artistas para favorecer su programación en las actividades de Culturas en Común</t>
  </si>
  <si>
    <t>Control 1: Establecer  el banco de hojas de vida y evalución de los diferentes roles  del programa Nidos.</t>
  </si>
  <si>
    <t xml:space="preserve">Control 1: Establecer un seguimiento  aleatoreo a  los artistas </t>
  </si>
  <si>
    <t>Generar drive banco de hoja de vida para todos los componentes del programa NIDOS.</t>
  </si>
  <si>
    <t>Responsable General del Programa  - Responsables de los equipos y estrategias del programa.</t>
  </si>
  <si>
    <t xml:space="preserve">Realizar seguimiento mediante  encuesta a los artistas que circulación en el programa con el acompañamiento de Control Interno </t>
  </si>
  <si>
    <t>Gestor del componente ( auditor control interno)</t>
  </si>
  <si>
    <t>Posible incumplimiento de la normatividad que regula la contratación pública, debido al desconocimiento o intencionalidad por parte del contratista en el trámite de liquidación y pago de Seguridad Social.</t>
  </si>
  <si>
    <t>Control 1: Los apoyos a la supervisión realizarán la verificación de los pagos efectivos de Seguridad Social de un mínimo de 15% del total de contratos de prestación de servicios</t>
  </si>
  <si>
    <t>Posibilidad de lucro indebido por manejo irregular del trámite de cortesías, para beneficio de terceros.</t>
  </si>
  <si>
    <t>Control 1: Establecer un protocolo de cortesías que determine los lineamientos y responsabilidad en la entrega de las mismas.</t>
  </si>
  <si>
    <t>Generar la muestra que permita hacer el seguimiento aleatorio a los pagos efectivos de seguridad social.</t>
  </si>
  <si>
    <t>GESTIÓN INTEGRAL DE MEJORA CONTINUA</t>
  </si>
  <si>
    <t>MAPA DE RISGO DE CORRUPCIÓN INSTITUCIONAL</t>
  </si>
  <si>
    <t>Codigo: GMC-MR-03</t>
  </si>
  <si>
    <t>Versión: 01</t>
  </si>
  <si>
    <t>Fecha Vigencia:30/08/2021</t>
  </si>
  <si>
    <t xml:space="preserve">Posibilidad de favorecimiento en la asignación de espacios para la práctica responsable del grafiti a solicitantes que no cumplan con las condiciones para el beneficio privado. </t>
  </si>
  <si>
    <t>Control 1: Idoneidad del solicitante y del espacio adecuado</t>
  </si>
  <si>
    <t>Posibilidad de recibir dadivas con el fin de direccionar el cálculo para generar menor valor de acuerdo con la conveniencia del solicitante con fundamento en las exenciones y excepciones, enmarcadas en el Permiso Unificado de Filmaciones Audiovisuales - PUFA</t>
  </si>
  <si>
    <t xml:space="preserve">Posibilidad de recibir dadivas con el fin de favorecer en la asignación de espacios públicos para el aprovechamiento económico de artistas - PAES </t>
  </si>
  <si>
    <t>Generar una RED DE EQUIPAMIENTOS CULTURALES SUSTENTABLES que garanticen la apropiación ciudadana, la oferta artística y de cultura científica diversa e incluyente y la gestión de recursos para la innovación social y cultural.</t>
  </si>
  <si>
    <t>Control 1: Asignación de roles en el sistmea de información para la revisión de los calculos.</t>
  </si>
  <si>
    <t>Control 1: Rotación en la asignación para el aprovechamiento de espacios publicos.</t>
  </si>
  <si>
    <t>Generar capacitación que permita identificar una efectiva idoneidad del solicitante.</t>
  </si>
  <si>
    <t>Subdirección de las Artes</t>
  </si>
  <si>
    <t>Capacitación en el adecuado registro de información en el sistema.</t>
  </si>
  <si>
    <t xml:space="preserve">Posibilidad de favorecimiento a intereses privados, particulares o terceros en la gestión judicial y extrajudicial adelantada por la Entidad </t>
  </si>
  <si>
    <t>Control 1: Realizar procesos de revisión aleatoria y a cargo de diferentes miembros del equipo por medio del SIPROJ</t>
  </si>
  <si>
    <t>SIPROJ</t>
  </si>
  <si>
    <t>Control 2: Hacer seguimiento al cumplimiento por parte del supervisor</t>
  </si>
  <si>
    <t>Posibilidad de favorecimiento a intereses privados o particulares en la gestión precontractual, contractual y poscontractual.</t>
  </si>
  <si>
    <t>Control 1: Revisar documentos precontractuales, en aras de determinar que no existan requerimientos que puedan direccionar el proceso de selección.</t>
  </si>
  <si>
    <t>Control 2: Corroborar el cargue de toda la documentación que corresponda al ejercicio de la supervisión en la plataforma transaccional.</t>
  </si>
  <si>
    <t>Control 3: Realizar control de legalidad en busca de evidenciar inhabilidades sobrevinientes, de manera previa a la suscripción del contrato</t>
  </si>
  <si>
    <t xml:space="preserve"> Posibilidad de favorecimiento a intereses privados o particulares en la expedición de Actos administrativos</t>
  </si>
  <si>
    <t>Control 1: Revisión de la expedición de los actos administrativos de la entidad por parte del responsable del proceso de Gestión Jurídica</t>
  </si>
  <si>
    <t>Control 2: Control de la numeración de los actos administrativos</t>
  </si>
  <si>
    <t xml:space="preserve">
Técnicos Gestión Documental</t>
  </si>
  <si>
    <t>Trimestral</t>
  </si>
  <si>
    <t xml:space="preserve">El profesional conservador de bienes garantizará la preservación y conservación de la información, a través del cumplimiento de las estrategias del Sistema Integrado de Conservación -SIC. </t>
  </si>
  <si>
    <t>Contratista Profesional Conservador de bienes</t>
  </si>
  <si>
    <t xml:space="preserve">Semestral </t>
  </si>
  <si>
    <t>Posibilidad de no dar trámite a una denuncia para favorecer a un funcionario, cuando haya alguna PQRS en contra de la persona</t>
  </si>
  <si>
    <t>Posibilidad de recibir o solicitar cualquier dadiva o beneficio a nombre propio o de terceros con el fin de afectar el resultado de una acción disciplinaria en particular.</t>
  </si>
  <si>
    <t>Posibilidad de uso inadecuado de los bienes públicos asignados a los funcionarios y/o contratistas de la entidad.</t>
  </si>
  <si>
    <t>Control 1: El Contratista Profesional hará el seguimiento diario a través del sistema para la gestión de peticiones ciudadanas Bogotá te escucha</t>
  </si>
  <si>
    <t>Control 1: El profesional designado realizará revisión periódica de los expedientes disciplinarios en cuanto a fondo y forma; así como revisión de la toma de decisión en la que participan varios servidores de diferentes niveles de empleo.</t>
  </si>
  <si>
    <t>Control 1: El desginado por la unidad de gestión realiza el diligenciamiento adecuado del formato salida de bienes devolutivos, consumo controlado y consumo</t>
  </si>
  <si>
    <t>Seguimiento diario a través del sistema para la gestión de peticiones ciudadanas Bogotá te escucha</t>
  </si>
  <si>
    <t>Revisión periódica de los expedientes disciplinarios</t>
  </si>
  <si>
    <t>Diligenciamiento adecuado del formato salida de bienes devolutivos, consumo controlado y consumo</t>
  </si>
  <si>
    <t>Contratista  Profesional</t>
  </si>
  <si>
    <t>Profesional designado</t>
  </si>
  <si>
    <t>agosto de 2021</t>
  </si>
  <si>
    <t>Designado por la unidad de gestión</t>
  </si>
  <si>
    <t>Subdirección Administrativa y Financiera</t>
  </si>
  <si>
    <t>Gestión Documental</t>
  </si>
  <si>
    <t>Garantizar a los usuarios y demás partes interesada el acceso oportuno, eficaz y eficiente a información, trámites y servicios que ofrece el Idartes, a través  de los canales de atención  a la ciudadanía, asegurado que se brinde en los términos previstos por la normativa vigente, bajo los principios de oportunidad, calidad y calidez.</t>
  </si>
  <si>
    <t>Propender por el establecimiento de relaciones laborales y contractuales amónicas colaborativas y constructivas en el equipo de trabajo que refuercen su compromiso, identidad y convicción frente a la labor desarrollada en la entidad.</t>
  </si>
  <si>
    <t>Gestión del Talento Humano</t>
  </si>
  <si>
    <t>Administrar, custodiar, mantener, adecuar y suministrar los bienes, planta física e infraestructura, servicios y recursos físicos que requiere la entidad de manera oportuna para adecuar su adecuado funcionamiento.</t>
  </si>
  <si>
    <t>Posibilidad de recibir o solicitar cualquier dádiva o beneficio a nombre propio o de terceros para modificar observaciones de informes de auditoría, con el fin de ocultar o eliminar incumplimientos procedimentales o legales por parte del auditado.</t>
  </si>
  <si>
    <t>Control 1: El procedimiento de auditorías de gestión establece que las auditorías son asignadas a profesionales del Área de Control Interno y la revisión del informe preliminar y final se realiza por parte del Asesor de control interno, por lo que la aprobación del informe cuenta con la verificación de mínimo dos personas del Área de Control Interno</t>
  </si>
  <si>
    <t>Control 2: El informe preliminar elaborado por el profesional asignado por el Asesor de Control Interno, solamente es conocido por la parte auditada hasta que éste es enviado formalmente por el sistema ORFEO, y la respuesta al informe debe enviarse por escrito mediante el sistema ORFEO, lo que implica que se deja trazabilidad de la versión preliminar y final del informe a traves de respuestas a cada una de las observacines de manera formal y oficial.</t>
  </si>
  <si>
    <t>Realizar reuniones de seguimiento mínimo una vez al mes con el equipo de profesionales del Área de Control Interno, en las que todo el equipo esté enterado de los avances en los procesos auditores que se estén llevando a cabo</t>
  </si>
  <si>
    <t>Asesor de control interno</t>
  </si>
  <si>
    <r>
      <rPr>
        <b/>
        <sz val="12"/>
        <color theme="1"/>
        <rFont val="Arial Narrow"/>
        <family val="2"/>
      </rPr>
      <t>Control 1</t>
    </r>
    <r>
      <rPr>
        <sz val="12"/>
        <color theme="1"/>
        <rFont val="Arial Narrow"/>
        <family val="2"/>
      </rPr>
      <t>: Los técnicos de archivo diligencian el formato de consulta y préstamo de documentos y expedientes para el adecuado control de la información, de acuerdo con el procedimiento de consulta y préstamo de documentos de archivo.</t>
    </r>
  </si>
  <si>
    <r>
      <t xml:space="preserve">Los técnicos de archivo diligencian el formato de consulta y préstamo de expedientes de archivo y realizan el seguimiento correspondiente a través de alertas de vencimiento de tiempo de entrega de documentos mediante correo electrónico. </t>
    </r>
    <r>
      <rPr>
        <sz val="12"/>
        <color rgb="FFFF0000"/>
        <rFont val="Arial Narrow"/>
        <family val="2"/>
      </rPr>
      <t xml:space="preserve"> </t>
    </r>
  </si>
  <si>
    <r>
      <rPr>
        <b/>
        <sz val="12"/>
        <color theme="1"/>
        <rFont val="Arial Narrow"/>
        <family val="2"/>
      </rPr>
      <t>Control 2</t>
    </r>
    <r>
      <rPr>
        <sz val="12"/>
        <color theme="1"/>
        <rFont val="Arial Narrow"/>
        <family val="2"/>
      </rPr>
      <t xml:space="preserve">: El profesional conservador de bienes garantiza la conservación en los archivos de gestión y gestión centralizado, de acuerdo con las estrategias definidas en el Sistema Integrado de Conservación -SIC. </t>
    </r>
  </si>
  <si>
    <t>Adelantar las acciones de revisión</t>
  </si>
  <si>
    <t>Realizar informes por parte del supervisor</t>
  </si>
  <si>
    <t>Adelantar capacitaciones sobre elaboración de estudios previos.</t>
  </si>
  <si>
    <t>Asignación de responsables con roles para verificar el cargue de información.</t>
  </si>
  <si>
    <t>Adelantar revisión de antecedentes e idoneidades en la etapa precontractual.</t>
  </si>
  <si>
    <t>Hacer seguimiento a los actos administrativos de la entidad</t>
  </si>
  <si>
    <t>Realizar acciones de seguimiento.</t>
  </si>
  <si>
    <t>Responsable Linea de Defensa</t>
  </si>
  <si>
    <t>Adelantar seguimiento periódico  a la adecuada asignación para una efectiva rotación de los espacios públicos.</t>
  </si>
  <si>
    <t>Capacitar periódicamente al personal, en el marco de las actualizaciones de los procedimientos, formatos y demás documentos asociados al tramite.</t>
  </si>
  <si>
    <t>Capacitación sobre la elaboración de estudios previos.</t>
  </si>
  <si>
    <t>Subdirección de Formación Artística</t>
  </si>
  <si>
    <t>Contribuir a la generación de capacidades de los ciudadanos a través del desarrollo de actividades de apropiación y transmisión de los saberes en torno alas prácticas artísticas, bajo enfoques multidisciplinares e interdisciplinares con criterios de accesibilidad, articulación intersectorial y territorial.</t>
  </si>
  <si>
    <t>Subdirección de Equipamientos Culturales</t>
  </si>
  <si>
    <t>Subdirección de Equipamientos</t>
  </si>
  <si>
    <t>Elaborar el protocolo para los lineamientos de las cortesías.</t>
  </si>
  <si>
    <t>Gestión Jurídica</t>
  </si>
  <si>
    <t xml:space="preserve">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 </t>
  </si>
  <si>
    <t>Garantizar la administración y conservación del acervo documental del Idartes para su acceso y consulta con el propósito de satisfacer las necesidades y expectativas de los usuarios internos y externos, que sirva como apoyo a la investigación, formación, creación, circulación y apropiación de las practicas artísticas y a la gestión administrativa de la entidad.</t>
  </si>
  <si>
    <t>Posibilidad de sustracción, falsificación, duplicidad y eliminación documental, por parte de funcionarios o contratistas de la entidad, adulterando los atributos propios de la información ( autenticidad, integridad, inalterabilidad, fiabilidad, disponibilidad, preservación y conservación) de la información para beneficio propio o de terceros.</t>
  </si>
  <si>
    <t>Gestión de Bienes, Servicios y Planta Física.</t>
  </si>
  <si>
    <t>Llevar trazabilidad del proceso auditor, (solicitudes de información, respuestas a solicitudes de información, informe preliminar e informe final), únicamente por el sistema de gestión documental ORFEO</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</si>
  <si>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</si>
  <si>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</si>
  <si>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Gestión del servicio a la ciudadanía.</t>
  </si>
  <si>
    <t>Gestion de fomento a las practicas artisiticas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</si>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</sst>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
    <numFmt numFmtId="165" formatCode="mmmm\ yyyy"/>
    <numFmt numFmtId="166" formatCode="_-* #,##0_-;\-* #,##0_-;_-* &quot;-&quot;??_-;_-@_-"/>
    <numFmt numFmtId="167" formatCode="d/m/yyyy"/>
  </numFmts>
  <fonts count="23" x14ac:knownFonts="1">
    <font>
      <sz val="11"/>
      <color theme="1"/>
      <name val="Arial"/>
    </font>
    <font>
      <sz val="11"/>
      <color theme="1"/>
      <name val="Calibri"/>
      <family val="2"/>
    </font>
    <font>
      <sz val="11"/>
      <name val="Arial"/>
      <family val="2"/>
    </font>
    <font>
      <b/>
      <sz val="11"/>
      <color theme="1"/>
      <name val="Calibri"/>
      <family val="2"/>
    </font>
    <font>
      <sz val="11"/>
      <color theme="1"/>
      <name val="Calibri"/>
      <family val="2"/>
    </font>
    <font>
      <b/>
      <sz val="12"/>
      <color rgb="FF00000A"/>
      <name val="Arial Narrow"/>
      <family val="2"/>
    </font>
    <font>
      <sz val="12"/>
      <color rgb="FF000000"/>
      <name val="Arial Narrow"/>
      <family val="2"/>
    </font>
    <font>
      <sz val="12"/>
      <color rgb="FF00000A"/>
      <name val="Arial Narrow"/>
      <family val="2"/>
    </font>
    <font>
      <b/>
      <sz val="12"/>
      <color rgb="FF000000"/>
      <name val="Arial Narrow"/>
      <family val="2"/>
    </font>
    <font>
      <i/>
      <sz val="12"/>
      <color rgb="FF000000"/>
      <name val="Arial Narrow"/>
      <family val="2"/>
    </font>
    <font>
      <sz val="11"/>
      <color theme="1"/>
      <name val="Arial"/>
      <family val="2"/>
    </font>
    <font>
      <sz val="11"/>
      <color theme="1"/>
      <name val="Arial"/>
    </font>
    <font>
      <sz val="9"/>
      <color indexed="81"/>
      <name val="Tahoma"/>
      <family val="2"/>
    </font>
    <font>
      <sz val="12"/>
      <color theme="1"/>
      <name val="Arial Narrow"/>
      <family val="2"/>
    </font>
    <font>
      <sz val="12"/>
      <name val="Arial Narrow"/>
      <family val="2"/>
    </font>
    <font>
      <sz val="12"/>
      <color rgb="FFFF0000"/>
      <name val="Arial Narrow"/>
      <family val="2"/>
    </font>
    <font>
      <b/>
      <sz val="9"/>
      <color indexed="81"/>
      <name val="Tahoma"/>
      <family val="2"/>
    </font>
    <font>
      <b/>
      <sz val="12"/>
      <color theme="1"/>
      <name val="Arial Narrow"/>
      <family val="2"/>
    </font>
    <font>
      <sz val="10"/>
      <color theme="1"/>
      <name val="Arial Narrow"/>
      <family val="2"/>
    </font>
    <font>
      <b/>
      <sz val="12"/>
      <name val="Arial Narrow"/>
      <family val="2"/>
    </font>
    <font>
      <b/>
      <sz val="10"/>
      <color theme="1"/>
      <name val="Arial Narrow"/>
      <family val="2"/>
    </font>
    <font>
      <sz val="10"/>
      <name val="Arial Narrow"/>
      <family val="2"/>
    </font>
    <font>
      <sz val="9"/>
      <color theme="1"/>
      <name val="Arial Narrow"/>
      <family val="2"/>
    </font>
  </fonts>
  <fills count="12">
    <fill>
      <patternFill patternType="none"/>
    </fill>
    <fill>
      <patternFill patternType="gray125"/>
    </fill>
    <fill>
      <patternFill patternType="solid">
        <fgColor rgb="FFFFF2CC"/>
        <bgColor rgb="FFFFF2CC"/>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C000"/>
        <bgColor rgb="FFFFC000"/>
      </patternFill>
    </fill>
    <fill>
      <patternFill patternType="solid">
        <fgColor rgb="FFFF0000"/>
        <bgColor rgb="FFFF0000"/>
      </patternFill>
    </fill>
    <fill>
      <patternFill patternType="solid">
        <fgColor theme="0"/>
        <bgColor theme="0"/>
      </patternFill>
    </fill>
    <fill>
      <patternFill patternType="solid">
        <fgColor theme="4" tint="0.39997558519241921"/>
        <bgColor indexed="64"/>
      </patternFill>
    </fill>
    <fill>
      <patternFill patternType="solid">
        <fgColor theme="4" tint="0.59999389629810485"/>
        <bgColor indexed="64"/>
      </patternFill>
    </fill>
  </fills>
  <borders count="34">
    <border>
      <left/>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top style="medium">
        <color rgb="FFFFD966"/>
      </top>
      <bottom style="thick">
        <color rgb="FFFFD966"/>
      </bottom>
      <diagonal/>
    </border>
    <border>
      <left/>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s>
  <cellStyleXfs count="3">
    <xf numFmtId="0" fontId="0" fillId="0" borderId="0"/>
    <xf numFmtId="43" fontId="11" fillId="0" borderId="0" applyFont="0" applyFill="0" applyBorder="0" applyAlignment="0" applyProtection="0"/>
    <xf numFmtId="9" fontId="11" fillId="0" borderId="0" applyFont="0" applyFill="0" applyBorder="0" applyAlignment="0" applyProtection="0"/>
  </cellStyleXfs>
  <cellXfs count="157">
    <xf numFmtId="0" fontId="0" fillId="0" borderId="0" xfId="0" applyFont="1" applyAlignment="1"/>
    <xf numFmtId="0" fontId="3" fillId="0" borderId="0" xfId="0" applyFont="1"/>
    <xf numFmtId="0" fontId="4" fillId="0" borderId="0" xfId="0" applyFont="1"/>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2" borderId="13" xfId="0" applyFont="1" applyFill="1" applyBorder="1" applyAlignment="1">
      <alignment vertical="center" wrapText="1"/>
    </xf>
    <xf numFmtId="0" fontId="6" fillId="2" borderId="14" xfId="0" applyFont="1" applyFill="1" applyBorder="1" applyAlignment="1">
      <alignment vertical="center" wrapText="1"/>
    </xf>
    <xf numFmtId="0" fontId="7" fillId="2" borderId="16" xfId="0" applyFont="1" applyFill="1" applyBorder="1" applyAlignment="1">
      <alignment vertical="center" wrapText="1"/>
    </xf>
    <xf numFmtId="0" fontId="6" fillId="2" borderId="17" xfId="0" applyFont="1" applyFill="1" applyBorder="1" applyAlignment="1">
      <alignment vertical="center" wrapText="1"/>
    </xf>
    <xf numFmtId="0" fontId="6" fillId="2" borderId="16" xfId="0" applyFont="1" applyFill="1" applyBorder="1" applyAlignment="1">
      <alignment horizontal="left" vertical="center" wrapText="1"/>
    </xf>
    <xf numFmtId="0" fontId="7" fillId="2" borderId="13" xfId="0" applyFont="1" applyFill="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7" fillId="0" borderId="21" xfId="0" applyFont="1" applyBorder="1" applyAlignment="1">
      <alignment vertical="center" wrapText="1"/>
    </xf>
    <xf numFmtId="0" fontId="6" fillId="0" borderId="21" xfId="0" applyFont="1" applyBorder="1" applyAlignment="1">
      <alignment horizontal="left" vertical="center" wrapText="1"/>
    </xf>
    <xf numFmtId="0" fontId="7" fillId="2" borderId="16" xfId="0" applyFont="1" applyFill="1" applyBorder="1" applyAlignment="1">
      <alignment horizontal="left" vertical="center" wrapText="1"/>
    </xf>
    <xf numFmtId="9" fontId="7" fillId="2" borderId="16" xfId="0" applyNumberFormat="1" applyFont="1" applyFill="1" applyBorder="1" applyAlignment="1">
      <alignment horizontal="left" vertical="center" wrapText="1"/>
    </xf>
    <xf numFmtId="0" fontId="6" fillId="0" borderId="24" xfId="0" applyFont="1" applyBorder="1" applyAlignment="1">
      <alignment vertical="center" wrapText="1"/>
    </xf>
    <xf numFmtId="0" fontId="6" fillId="2" borderId="16" xfId="0" applyFont="1" applyFill="1" applyBorder="1" applyAlignment="1">
      <alignment vertical="center" wrapText="1"/>
    </xf>
    <xf numFmtId="0" fontId="7" fillId="0" borderId="21" xfId="0" applyFont="1" applyBorder="1" applyAlignment="1">
      <alignment horizontal="left" vertical="center" wrapText="1"/>
    </xf>
    <xf numFmtId="9" fontId="7" fillId="0" borderId="21" xfId="0" applyNumberFormat="1" applyFont="1" applyBorder="1" applyAlignment="1">
      <alignment horizontal="left" vertical="center" wrapText="1"/>
    </xf>
    <xf numFmtId="0" fontId="7" fillId="2" borderId="14" xfId="0" applyFont="1" applyFill="1" applyBorder="1" applyAlignment="1">
      <alignment vertical="center" wrapText="1"/>
    </xf>
    <xf numFmtId="0" fontId="3" fillId="0" borderId="0" xfId="0" applyFont="1" applyAlignment="1">
      <alignment horizontal="center"/>
    </xf>
    <xf numFmtId="0" fontId="1" fillId="0" borderId="0" xfId="0" applyFont="1" applyAlignment="1">
      <alignment vertical="center" wrapText="1"/>
    </xf>
    <xf numFmtId="9" fontId="1" fillId="0" borderId="0" xfId="0" applyNumberFormat="1" applyFont="1" applyAlignment="1">
      <alignment horizontal="center" vertical="center"/>
    </xf>
    <xf numFmtId="0" fontId="1" fillId="4" borderId="25" xfId="0" applyFont="1" applyFill="1" applyBorder="1" applyAlignment="1">
      <alignment vertical="center"/>
    </xf>
    <xf numFmtId="9" fontId="1" fillId="0" borderId="0" xfId="0" applyNumberFormat="1" applyFont="1"/>
    <xf numFmtId="0" fontId="1" fillId="5" borderId="25" xfId="0" applyFont="1" applyFill="1" applyBorder="1" applyAlignment="1">
      <alignment vertical="center"/>
    </xf>
    <xf numFmtId="0" fontId="1" fillId="6" borderId="25" xfId="0" applyFont="1" applyFill="1" applyBorder="1" applyAlignment="1">
      <alignment vertical="center"/>
    </xf>
    <xf numFmtId="0" fontId="1" fillId="7" borderId="25" xfId="0" applyFont="1" applyFill="1" applyBorder="1" applyAlignment="1">
      <alignment vertical="center"/>
    </xf>
    <xf numFmtId="0" fontId="1" fillId="8" borderId="25" xfId="0" applyFont="1" applyFill="1" applyBorder="1" applyAlignment="1">
      <alignment vertical="center"/>
    </xf>
    <xf numFmtId="0" fontId="1" fillId="0" borderId="0" xfId="0" applyFont="1" applyAlignment="1">
      <alignment wrapText="1"/>
    </xf>
    <xf numFmtId="0" fontId="1" fillId="0" borderId="0" xfId="0" applyFont="1" applyAlignment="1">
      <alignment vertical="center"/>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8" fillId="0" borderId="8" xfId="0" applyFont="1" applyBorder="1" applyAlignment="1">
      <alignment horizontal="center" vertical="center" textRotation="90" wrapText="1"/>
    </xf>
    <xf numFmtId="0" fontId="20" fillId="0" borderId="8" xfId="0" applyFont="1" applyBorder="1" applyAlignment="1">
      <alignment horizontal="center" vertical="center" wrapText="1"/>
    </xf>
    <xf numFmtId="0" fontId="20" fillId="0" borderId="8" xfId="0" applyFont="1" applyBorder="1" applyAlignment="1">
      <alignment horizontal="center" vertical="center" textRotation="90" wrapText="1"/>
    </xf>
    <xf numFmtId="0" fontId="20" fillId="0" borderId="5" xfId="0" applyFont="1" applyBorder="1" applyAlignment="1">
      <alignment horizontal="left" vertical="center"/>
    </xf>
    <xf numFmtId="0" fontId="18" fillId="0" borderId="8" xfId="0" applyFont="1" applyBorder="1" applyAlignment="1">
      <alignment horizontal="left" vertical="center" textRotation="90" wrapText="1"/>
    </xf>
    <xf numFmtId="0" fontId="22" fillId="0" borderId="8" xfId="0" applyFont="1" applyBorder="1" applyAlignment="1">
      <alignment horizontal="left" textRotation="90" wrapText="1"/>
    </xf>
    <xf numFmtId="0" fontId="13" fillId="0" borderId="27" xfId="0" applyFont="1" applyBorder="1" applyAlignment="1">
      <alignment horizontal="left" vertical="center"/>
    </xf>
    <xf numFmtId="9" fontId="13" fillId="0" borderId="27" xfId="0" applyNumberFormat="1" applyFont="1" applyBorder="1" applyAlignment="1">
      <alignment horizontal="left" vertical="center"/>
    </xf>
    <xf numFmtId="164" fontId="13" fillId="0" borderId="27" xfId="0" applyNumberFormat="1" applyFont="1" applyBorder="1" applyAlignment="1">
      <alignment horizontal="left" vertical="center"/>
    </xf>
    <xf numFmtId="17" fontId="13" fillId="0" borderId="27" xfId="0" applyNumberFormat="1" applyFont="1" applyBorder="1" applyAlignment="1">
      <alignment horizontal="left" vertical="center"/>
    </xf>
    <xf numFmtId="0" fontId="14" fillId="0" borderId="27" xfId="0" applyFont="1" applyBorder="1" applyAlignment="1">
      <alignment horizontal="left" vertical="center"/>
    </xf>
    <xf numFmtId="0" fontId="14" fillId="0" borderId="27" xfId="0" applyFont="1" applyBorder="1" applyAlignment="1">
      <alignment horizontal="left" vertical="center" wrapText="1"/>
    </xf>
    <xf numFmtId="0" fontId="13" fillId="0" borderId="10" xfId="0" applyFont="1" applyFill="1" applyBorder="1" applyAlignment="1">
      <alignment horizontal="left" vertical="center" wrapText="1"/>
    </xf>
    <xf numFmtId="0" fontId="13" fillId="0" borderId="10" xfId="0" applyFont="1" applyBorder="1" applyAlignment="1">
      <alignment horizontal="left" vertical="center"/>
    </xf>
    <xf numFmtId="9" fontId="13" fillId="0" borderId="10" xfId="0" applyNumberFormat="1" applyFont="1" applyBorder="1" applyAlignment="1">
      <alignment horizontal="left" vertical="center"/>
    </xf>
    <xf numFmtId="0" fontId="13" fillId="0" borderId="10" xfId="0" applyFont="1" applyBorder="1" applyAlignment="1">
      <alignment horizontal="left" vertical="center" wrapText="1"/>
    </xf>
    <xf numFmtId="0" fontId="13" fillId="0" borderId="8" xfId="0" applyFont="1" applyFill="1" applyBorder="1" applyAlignment="1">
      <alignment horizontal="left" vertical="center" wrapText="1"/>
    </xf>
    <xf numFmtId="0" fontId="13" fillId="0" borderId="8" xfId="0" applyFont="1" applyBorder="1" applyAlignment="1">
      <alignment horizontal="left" vertical="center"/>
    </xf>
    <xf numFmtId="9" fontId="13" fillId="0" borderId="8" xfId="0" applyNumberFormat="1" applyFont="1" applyBorder="1" applyAlignment="1">
      <alignment horizontal="left" vertical="center"/>
    </xf>
    <xf numFmtId="0" fontId="13" fillId="0" borderId="8" xfId="0" applyFont="1" applyBorder="1" applyAlignment="1">
      <alignment horizontal="left" vertical="center" wrapText="1"/>
    </xf>
    <xf numFmtId="0" fontId="15" fillId="0" borderId="27" xfId="0" applyFont="1" applyBorder="1" applyAlignment="1">
      <alignment horizontal="left" vertical="center"/>
    </xf>
    <xf numFmtId="165" fontId="13" fillId="0" borderId="27" xfId="0" applyNumberFormat="1" applyFont="1" applyBorder="1" applyAlignment="1">
      <alignment horizontal="left" vertical="center"/>
    </xf>
    <xf numFmtId="0" fontId="13" fillId="0" borderId="9" xfId="0" applyFont="1" applyBorder="1" applyAlignment="1">
      <alignment horizontal="left" vertical="center"/>
    </xf>
    <xf numFmtId="9" fontId="13" fillId="0" borderId="9" xfId="0" applyNumberFormat="1" applyFont="1" applyBorder="1" applyAlignment="1">
      <alignment horizontal="left" vertical="center"/>
    </xf>
    <xf numFmtId="164" fontId="13" fillId="0" borderId="9" xfId="0" applyNumberFormat="1" applyFont="1" applyBorder="1" applyAlignment="1">
      <alignment horizontal="left" vertical="center"/>
    </xf>
    <xf numFmtId="0" fontId="13" fillId="0" borderId="9" xfId="0" applyFont="1" applyBorder="1" applyAlignment="1">
      <alignment horizontal="left" vertical="center" wrapText="1"/>
    </xf>
    <xf numFmtId="17" fontId="13" fillId="0" borderId="10" xfId="0" applyNumberFormat="1" applyFont="1" applyBorder="1" applyAlignment="1">
      <alignment horizontal="left" vertical="center"/>
    </xf>
    <xf numFmtId="0" fontId="14" fillId="0" borderId="28" xfId="0" applyFont="1" applyBorder="1" applyAlignment="1">
      <alignment horizontal="left" vertical="center"/>
    </xf>
    <xf numFmtId="0" fontId="13" fillId="0" borderId="28" xfId="0" applyFont="1" applyBorder="1" applyAlignment="1">
      <alignment horizontal="left" vertical="center"/>
    </xf>
    <xf numFmtId="9" fontId="13" fillId="0" borderId="28" xfId="0" applyNumberFormat="1" applyFont="1" applyBorder="1" applyAlignment="1">
      <alignment horizontal="left" vertical="center"/>
    </xf>
    <xf numFmtId="164" fontId="13" fillId="0" borderId="8" xfId="0" applyNumberFormat="1" applyFont="1" applyBorder="1" applyAlignment="1">
      <alignment horizontal="left" vertical="center"/>
    </xf>
    <xf numFmtId="0" fontId="13" fillId="0" borderId="26" xfId="0" applyFont="1" applyBorder="1" applyAlignment="1">
      <alignment horizontal="left" vertical="center" wrapText="1"/>
    </xf>
    <xf numFmtId="17" fontId="13" fillId="0" borderId="26" xfId="0" applyNumberFormat="1" applyFont="1" applyBorder="1" applyAlignment="1">
      <alignment horizontal="left" vertical="center"/>
    </xf>
    <xf numFmtId="14" fontId="13" fillId="0" borderId="27" xfId="0" applyNumberFormat="1" applyFont="1" applyBorder="1" applyAlignment="1">
      <alignment horizontal="left" vertical="center"/>
    </xf>
    <xf numFmtId="0" fontId="13" fillId="0" borderId="0" xfId="0" applyFont="1" applyAlignment="1">
      <alignment horizontal="left" vertical="center"/>
    </xf>
    <xf numFmtId="167" fontId="13" fillId="0" borderId="27" xfId="0" applyNumberFormat="1" applyFont="1" applyBorder="1" applyAlignment="1">
      <alignment horizontal="left" vertical="center"/>
    </xf>
    <xf numFmtId="0" fontId="6" fillId="0" borderId="27" xfId="0" applyFont="1" applyBorder="1" applyAlignment="1">
      <alignment horizontal="left" vertical="center"/>
    </xf>
    <xf numFmtId="0" fontId="20" fillId="0" borderId="9" xfId="0" applyFont="1" applyBorder="1" applyAlignment="1">
      <alignment horizontal="center" vertical="center"/>
    </xf>
    <xf numFmtId="0" fontId="21" fillId="0" borderId="26" xfId="0" applyFont="1" applyBorder="1" applyAlignment="1">
      <alignment horizontal="center" vertical="center"/>
    </xf>
    <xf numFmtId="0" fontId="13" fillId="0" borderId="27" xfId="0" applyFont="1" applyBorder="1" applyAlignment="1">
      <alignment horizontal="left" vertical="center" wrapText="1"/>
    </xf>
    <xf numFmtId="0" fontId="13" fillId="0" borderId="27" xfId="0" applyFont="1" applyBorder="1" applyAlignment="1">
      <alignment horizontal="left" vertical="center"/>
    </xf>
    <xf numFmtId="0" fontId="14" fillId="0" borderId="27" xfId="0" applyFont="1" applyBorder="1" applyAlignment="1">
      <alignment horizontal="left" vertical="center"/>
    </xf>
    <xf numFmtId="0" fontId="13" fillId="0" borderId="27" xfId="0" applyFont="1" applyBorder="1" applyAlignment="1">
      <alignment horizontal="center" vertical="center"/>
    </xf>
    <xf numFmtId="0" fontId="20" fillId="0" borderId="27" xfId="0" applyFont="1" applyBorder="1" applyAlignment="1">
      <alignment horizontal="center" vertical="center" wrapText="1"/>
    </xf>
    <xf numFmtId="0" fontId="17" fillId="10" borderId="27" xfId="0" applyFont="1" applyFill="1" applyBorder="1" applyAlignment="1">
      <alignment horizontal="center" vertical="center"/>
    </xf>
    <xf numFmtId="0" fontId="19" fillId="0" borderId="27" xfId="0" applyFont="1" applyBorder="1" applyAlignment="1">
      <alignment horizontal="center" vertical="center" wrapText="1"/>
    </xf>
    <xf numFmtId="0" fontId="17" fillId="0" borderId="27" xfId="0" applyFont="1" applyBorder="1" applyAlignment="1">
      <alignment horizontal="center" vertical="center"/>
    </xf>
    <xf numFmtId="9" fontId="13" fillId="0" borderId="27" xfId="0" applyNumberFormat="1" applyFont="1" applyBorder="1" applyAlignment="1">
      <alignment horizontal="left" vertical="center"/>
    </xf>
    <xf numFmtId="9" fontId="13" fillId="0" borderId="27" xfId="2" applyFont="1" applyBorder="1" applyAlignment="1">
      <alignment horizontal="left" vertical="center"/>
    </xf>
    <xf numFmtId="166" fontId="13" fillId="0" borderId="27" xfId="1" applyNumberFormat="1" applyFont="1" applyBorder="1" applyAlignment="1">
      <alignment horizontal="left" vertical="center"/>
    </xf>
    <xf numFmtId="9" fontId="15" fillId="0" borderId="27" xfId="0" applyNumberFormat="1" applyFont="1" applyBorder="1" applyAlignment="1">
      <alignment horizontal="left" vertical="center"/>
    </xf>
    <xf numFmtId="0" fontId="14"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9" borderId="1" xfId="0" applyFont="1" applyFill="1" applyBorder="1" applyAlignment="1">
      <alignment horizontal="left" vertical="center" wrapText="1"/>
    </xf>
    <xf numFmtId="0" fontId="13" fillId="0" borderId="26" xfId="0" applyFont="1" applyBorder="1" applyAlignment="1">
      <alignment horizontal="left" vertical="center" wrapText="1"/>
    </xf>
    <xf numFmtId="0" fontId="13" fillId="0" borderId="26" xfId="0" applyFont="1" applyBorder="1" applyAlignment="1">
      <alignment horizontal="left" vertical="center"/>
    </xf>
    <xf numFmtId="0" fontId="14" fillId="0" borderId="26" xfId="0" applyFont="1" applyBorder="1" applyAlignment="1">
      <alignment horizontal="left" vertical="center"/>
    </xf>
    <xf numFmtId="9" fontId="13" fillId="0" borderId="26" xfId="0" applyNumberFormat="1" applyFont="1" applyBorder="1" applyAlignment="1">
      <alignment horizontal="left" vertical="center"/>
    </xf>
    <xf numFmtId="164" fontId="13" fillId="0" borderId="26" xfId="0" applyNumberFormat="1" applyFont="1" applyBorder="1" applyAlignment="1">
      <alignment horizontal="left" vertical="center"/>
    </xf>
    <xf numFmtId="0" fontId="13" fillId="0" borderId="2" xfId="0" applyFont="1" applyBorder="1" applyAlignment="1">
      <alignment horizontal="left" vertical="center"/>
    </xf>
    <xf numFmtId="0" fontId="14" fillId="0" borderId="2" xfId="0" applyFont="1" applyBorder="1" applyAlignment="1">
      <alignment horizontal="left" vertical="center"/>
    </xf>
    <xf numFmtId="9" fontId="13" fillId="0" borderId="30" xfId="0" applyNumberFormat="1" applyFont="1" applyBorder="1" applyAlignment="1">
      <alignment horizontal="left" vertical="center"/>
    </xf>
    <xf numFmtId="9" fontId="13" fillId="0" borderId="31" xfId="0" applyNumberFormat="1" applyFont="1" applyBorder="1" applyAlignment="1">
      <alignment horizontal="left" vertical="center"/>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13" fillId="0" borderId="26" xfId="0" applyFont="1" applyFill="1" applyBorder="1" applyAlignment="1">
      <alignment horizontal="left" vertical="center"/>
    </xf>
    <xf numFmtId="0" fontId="14" fillId="0" borderId="26" xfId="0" applyFont="1" applyFill="1" applyBorder="1" applyAlignment="1">
      <alignment horizontal="left" vertical="center"/>
    </xf>
    <xf numFmtId="0" fontId="13" fillId="0" borderId="26" xfId="0" applyFont="1" applyFill="1" applyBorder="1" applyAlignment="1">
      <alignment horizontal="left" vertical="center" wrapText="1"/>
    </xf>
    <xf numFmtId="0" fontId="19" fillId="0" borderId="27" xfId="0" applyFont="1" applyBorder="1" applyAlignment="1">
      <alignment horizontal="left" vertical="center"/>
    </xf>
    <xf numFmtId="0" fontId="20" fillId="0" borderId="8" xfId="0" applyFont="1" applyBorder="1" applyAlignment="1">
      <alignment horizontal="center" vertical="center" wrapText="1"/>
    </xf>
    <xf numFmtId="0" fontId="21" fillId="0" borderId="26" xfId="0" applyFont="1" applyBorder="1" applyAlignment="1">
      <alignment horizontal="center" vertical="center"/>
    </xf>
    <xf numFmtId="0" fontId="20" fillId="0" borderId="3" xfId="0" applyFont="1" applyBorder="1" applyAlignment="1">
      <alignment horizontal="center" vertical="center"/>
    </xf>
    <xf numFmtId="0" fontId="21" fillId="0" borderId="5" xfId="0" applyFont="1" applyBorder="1" applyAlignment="1">
      <alignment horizontal="center" vertical="center"/>
    </xf>
    <xf numFmtId="0" fontId="21" fillId="0" borderId="4" xfId="0" applyFont="1" applyBorder="1" applyAlignment="1">
      <alignment horizontal="center" vertical="center"/>
    </xf>
    <xf numFmtId="0" fontId="20" fillId="0" borderId="8" xfId="0" applyFont="1" applyBorder="1" applyAlignment="1">
      <alignment horizontal="center" vertical="center" textRotation="90" wrapText="1"/>
    </xf>
    <xf numFmtId="0" fontId="18" fillId="0" borderId="8" xfId="0" applyFont="1" applyBorder="1" applyAlignment="1">
      <alignment horizontal="center" vertical="center" textRotation="90" wrapText="1"/>
    </xf>
    <xf numFmtId="0" fontId="20" fillId="0" borderId="8" xfId="0" applyFont="1" applyBorder="1" applyAlignment="1">
      <alignment horizontal="left" vertical="center" wrapText="1"/>
    </xf>
    <xf numFmtId="0" fontId="21" fillId="0" borderId="26" xfId="0" applyFont="1" applyBorder="1" applyAlignment="1">
      <alignment horizontal="left" vertical="center"/>
    </xf>
    <xf numFmtId="0" fontId="17" fillId="11" borderId="4" xfId="0" applyFont="1" applyFill="1" applyBorder="1" applyAlignment="1">
      <alignment horizontal="center" vertical="center"/>
    </xf>
    <xf numFmtId="0" fontId="14" fillId="11" borderId="4" xfId="0" applyFont="1" applyFill="1" applyBorder="1" applyAlignment="1">
      <alignment horizontal="center" vertical="center"/>
    </xf>
    <xf numFmtId="0" fontId="14" fillId="11" borderId="5" xfId="0" applyFont="1" applyFill="1" applyBorder="1" applyAlignment="1">
      <alignment horizontal="center" vertical="center"/>
    </xf>
    <xf numFmtId="0" fontId="17" fillId="10" borderId="3" xfId="0" applyFont="1" applyFill="1" applyBorder="1" applyAlignment="1">
      <alignment horizontal="center"/>
    </xf>
    <xf numFmtId="0" fontId="14" fillId="10" borderId="4" xfId="0" applyFont="1" applyFill="1" applyBorder="1" applyAlignment="1">
      <alignment horizontal="center"/>
    </xf>
    <xf numFmtId="0" fontId="14" fillId="10" borderId="5" xfId="0" applyFont="1" applyFill="1" applyBorder="1" applyAlignment="1">
      <alignment horizontal="center"/>
    </xf>
    <xf numFmtId="0" fontId="17" fillId="11" borderId="3" xfId="0" applyFont="1" applyFill="1" applyBorder="1" applyAlignment="1">
      <alignment horizontal="center" vertical="center"/>
    </xf>
    <xf numFmtId="0" fontId="20" fillId="0" borderId="7" xfId="0" applyFont="1" applyBorder="1" applyAlignment="1">
      <alignment horizontal="center" vertical="center" wrapText="1"/>
    </xf>
    <xf numFmtId="0" fontId="21" fillId="0" borderId="2" xfId="0" applyFont="1" applyBorder="1" applyAlignment="1">
      <alignment horizontal="center" vertical="center"/>
    </xf>
    <xf numFmtId="0" fontId="20"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0" fillId="0" borderId="6" xfId="0" applyFont="1" applyBorder="1" applyAlignment="1">
      <alignment horizontal="center" vertical="center" wrapText="1"/>
    </xf>
    <xf numFmtId="0" fontId="21" fillId="0" borderId="7" xfId="0" applyFont="1" applyBorder="1" applyAlignment="1">
      <alignment horizontal="center" vertical="center"/>
    </xf>
    <xf numFmtId="0" fontId="21" fillId="0" borderId="1" xfId="0" applyFont="1" applyBorder="1" applyAlignment="1">
      <alignment horizontal="center" vertical="center"/>
    </xf>
    <xf numFmtId="0" fontId="6" fillId="2" borderId="23" xfId="0" applyFont="1" applyFill="1" applyBorder="1" applyAlignment="1">
      <alignment horizontal="center" vertical="center" wrapText="1"/>
    </xf>
    <xf numFmtId="0" fontId="2" fillId="0" borderId="20" xfId="0" applyFont="1" applyBorder="1"/>
    <xf numFmtId="0" fontId="2" fillId="0" borderId="22" xfId="0" applyFont="1" applyBorder="1"/>
    <xf numFmtId="0" fontId="6" fillId="2" borderId="23" xfId="0" applyFont="1" applyFill="1" applyBorder="1" applyAlignment="1">
      <alignment vertical="center" wrapText="1"/>
    </xf>
    <xf numFmtId="0" fontId="6" fillId="2" borderId="23" xfId="0" applyFont="1" applyFill="1" applyBorder="1" applyAlignment="1">
      <alignment horizontal="left" vertical="center" wrapText="1"/>
    </xf>
    <xf numFmtId="0" fontId="5" fillId="2" borderId="23" xfId="0" applyFont="1" applyFill="1" applyBorder="1" applyAlignment="1">
      <alignment vertical="center" wrapText="1"/>
    </xf>
    <xf numFmtId="0" fontId="8" fillId="0" borderId="23" xfId="0" applyFont="1" applyBorder="1" applyAlignment="1">
      <alignment vertical="center" wrapText="1"/>
    </xf>
    <xf numFmtId="0" fontId="6" fillId="0" borderId="23" xfId="0" applyFont="1" applyBorder="1" applyAlignment="1">
      <alignment vertical="center" wrapText="1"/>
    </xf>
    <xf numFmtId="0" fontId="8" fillId="2" borderId="23" xfId="0" applyFont="1" applyFill="1" applyBorder="1" applyAlignment="1">
      <alignment vertical="center" wrapText="1"/>
    </xf>
    <xf numFmtId="0" fontId="6" fillId="0" borderId="23" xfId="0" applyFont="1" applyBorder="1" applyAlignment="1">
      <alignment horizontal="center" vertical="center" wrapText="1"/>
    </xf>
    <xf numFmtId="0" fontId="5" fillId="2" borderId="15" xfId="0" applyFont="1" applyFill="1" applyBorder="1" applyAlignment="1">
      <alignment vertical="center" wrapText="1"/>
    </xf>
    <xf numFmtId="0" fontId="6" fillId="2" borderId="15" xfId="0" applyFont="1" applyFill="1" applyBorder="1" applyAlignment="1">
      <alignment vertical="center" wrapText="1"/>
    </xf>
    <xf numFmtId="0" fontId="5" fillId="0" borderId="18" xfId="0" applyFont="1" applyBorder="1" applyAlignment="1">
      <alignment horizontal="center" vertical="center" wrapText="1"/>
    </xf>
    <xf numFmtId="0" fontId="2" fillId="0" borderId="19" xfId="0" applyFont="1" applyBorder="1"/>
    <xf numFmtId="0" fontId="2" fillId="0" borderId="12" xfId="0" applyFont="1" applyBorder="1"/>
    <xf numFmtId="0" fontId="8" fillId="2" borderId="15" xfId="0" applyFont="1" applyFill="1" applyBorder="1" applyAlignment="1">
      <alignment horizontal="left" vertical="center" wrapText="1"/>
    </xf>
    <xf numFmtId="0" fontId="5" fillId="3" borderId="23" xfId="0" applyFont="1" applyFill="1" applyBorder="1" applyAlignment="1">
      <alignment vertical="center" wrapText="1"/>
    </xf>
    <xf numFmtId="0" fontId="6" fillId="3" borderId="23" xfId="0" applyFont="1" applyFill="1" applyBorder="1" applyAlignment="1">
      <alignment vertical="center" wrapText="1"/>
    </xf>
    <xf numFmtId="0" fontId="6" fillId="2" borderId="15" xfId="0" applyFont="1" applyFill="1" applyBorder="1" applyAlignment="1">
      <alignment horizontal="left" vertical="center" wrapText="1"/>
    </xf>
    <xf numFmtId="0" fontId="7" fillId="0" borderId="23" xfId="0" applyFont="1" applyBorder="1" applyAlignment="1">
      <alignment horizontal="left" vertical="center" wrapText="1"/>
    </xf>
    <xf numFmtId="0" fontId="8" fillId="0" borderId="23" xfId="0" applyFont="1" applyBorder="1" applyAlignment="1">
      <alignment horizontal="left" vertical="center" wrapText="1"/>
    </xf>
    <xf numFmtId="0" fontId="13" fillId="0" borderId="1" xfId="0" applyFont="1" applyBorder="1" applyAlignment="1">
      <alignment horizontal="left" vertical="center" wrapText="1"/>
    </xf>
    <xf numFmtId="0" fontId="13" fillId="9" borderId="27" xfId="0" applyFont="1" applyFill="1" applyBorder="1" applyAlignment="1">
      <alignment vertical="center" wrapText="1"/>
    </xf>
    <xf numFmtId="0" fontId="13" fillId="9" borderId="26" xfId="0" applyFont="1" applyFill="1" applyBorder="1" applyAlignment="1">
      <alignment horizontal="center" vertical="center" wrapText="1"/>
    </xf>
    <xf numFmtId="0" fontId="13" fillId="9" borderId="30" xfId="0" applyFont="1" applyFill="1" applyBorder="1" applyAlignment="1">
      <alignment horizontal="center" vertical="center" wrapText="1"/>
    </xf>
    <xf numFmtId="0" fontId="13" fillId="9" borderId="31" xfId="0" applyFont="1" applyFill="1" applyBorder="1" applyAlignment="1">
      <alignment horizontal="center" vertical="center" wrapText="1"/>
    </xf>
    <xf numFmtId="0" fontId="13" fillId="9" borderId="32" xfId="0" applyFont="1" applyFill="1" applyBorder="1" applyAlignment="1">
      <alignment horizontal="left" vertical="center" wrapText="1"/>
    </xf>
    <xf numFmtId="0" fontId="13" fillId="9" borderId="33" xfId="0" applyFont="1" applyFill="1" applyBorder="1" applyAlignment="1">
      <alignment horizontal="left" vertical="center" wrapText="1"/>
    </xf>
  </cellXfs>
  <cellStyles count="3">
    <cellStyle name="Millares" xfId="1" builtinId="3"/>
    <cellStyle name="Normal" xfId="0" builtinId="0"/>
    <cellStyle name="Porcentaje" xfId="2" builtinId="5"/>
  </cellStyles>
  <dxfs count="719">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50800</xdr:rowOff>
    </xdr:from>
    <xdr:ext cx="828675" cy="790575"/>
    <xdr:pic>
      <xdr:nvPicPr>
        <xdr:cNvPr id="2" name="image4.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841500" y="50800"/>
          <a:ext cx="828675" cy="7905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14</xdr:col>
      <xdr:colOff>0</xdr:colOff>
      <xdr:row>1</xdr:row>
      <xdr:rowOff>114300</xdr:rowOff>
    </xdr:from>
    <xdr:ext cx="5734050" cy="9620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23</xdr:col>
      <xdr:colOff>19050</xdr:colOff>
      <xdr:row>1</xdr:row>
      <xdr:rowOff>133350</xdr:rowOff>
    </xdr:from>
    <xdr:ext cx="5619750" cy="1924050"/>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31</xdr:col>
      <xdr:colOff>752475</xdr:colOff>
      <xdr:row>2</xdr:row>
      <xdr:rowOff>381000</xdr:rowOff>
    </xdr:from>
    <xdr:ext cx="3762375" cy="1619250"/>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cuments/Idartes%20Contrato/Riesgos_/Mapa%20de%20riesgos%20corrupci&#243;n%20SEC%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JU-MR-02%20Mapa%20de%20riesgos%20Corrup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947"/>
  <sheetViews>
    <sheetView tabSelected="1" topLeftCell="A10" zoomScale="75" zoomScaleNormal="75" workbookViewId="0">
      <selection activeCell="C12" sqref="C12"/>
    </sheetView>
  </sheetViews>
  <sheetFormatPr baseColWidth="10" defaultColWidth="12.625" defaultRowHeight="15" customHeight="1" x14ac:dyDescent="0.2"/>
  <cols>
    <col min="1" max="1" width="12.125" style="69" customWidth="1"/>
    <col min="2" max="2" width="12.625" style="69"/>
    <col min="3" max="3" width="30.25" style="69" customWidth="1"/>
    <col min="4" max="4" width="5.25" style="69" customWidth="1"/>
    <col min="5" max="5" width="29" style="69" customWidth="1"/>
    <col min="6" max="6" width="14.875" style="69" customWidth="1"/>
    <col min="7" max="7" width="23.75" style="69" customWidth="1"/>
    <col min="8" max="8" width="7.375" style="69" customWidth="1"/>
    <col min="9" max="9" width="11" style="69" customWidth="1"/>
    <col min="10" max="13" width="5.875" style="69" customWidth="1"/>
    <col min="14" max="14" width="7.875" style="69" customWidth="1"/>
    <col min="15" max="16" width="5.875" style="69" customWidth="1"/>
    <col min="17" max="17" width="9.5" style="69" customWidth="1"/>
    <col min="18" max="18" width="8.25" style="69" customWidth="1"/>
    <col min="19" max="29" width="5.875" style="69" customWidth="1"/>
    <col min="30" max="30" width="10.5" style="69" hidden="1" customWidth="1"/>
    <col min="31" max="31" width="13.75" style="69" customWidth="1"/>
    <col min="32" max="32" width="5.75" style="69" customWidth="1"/>
    <col min="33" max="33" width="9.125" style="69" hidden="1" customWidth="1"/>
    <col min="34" max="34" width="16.75" style="69" customWidth="1"/>
    <col min="35" max="35" width="36.625" style="69" customWidth="1"/>
    <col min="36" max="39" width="9.375" style="69" customWidth="1"/>
    <col min="40" max="40" width="10" style="69" hidden="1" customWidth="1"/>
    <col min="41" max="41" width="4.75" style="69" customWidth="1"/>
    <col min="42" max="42" width="11.375" style="69" customWidth="1"/>
    <col min="43" max="46" width="9.375" style="69" customWidth="1"/>
    <col min="47" max="47" width="9" style="69" customWidth="1"/>
    <col min="48" max="48" width="9.375" style="69" customWidth="1"/>
    <col min="49" max="49" width="6" style="69" customWidth="1"/>
    <col min="50" max="50" width="8.875" style="69" hidden="1" customWidth="1"/>
    <col min="51" max="51" width="9.375" style="69" customWidth="1"/>
    <col min="52" max="52" width="14.375" style="69" customWidth="1"/>
    <col min="53" max="53" width="27.75" style="69" customWidth="1"/>
    <col min="54" max="54" width="20.625" style="69" customWidth="1"/>
    <col min="55" max="55" width="15.625" style="69" customWidth="1"/>
    <col min="56" max="56" width="14.5" style="69" customWidth="1"/>
    <col min="57" max="57" width="13" style="69" customWidth="1"/>
    <col min="58" max="58" width="9.375" style="69" customWidth="1"/>
    <col min="59" max="16384" width="12.625" style="69"/>
  </cols>
  <sheetData>
    <row r="1" spans="1:58" ht="22.5" customHeight="1" x14ac:dyDescent="0.2">
      <c r="A1" s="77"/>
      <c r="B1" s="77"/>
      <c r="C1" s="77"/>
      <c r="D1" s="80" t="s">
        <v>262</v>
      </c>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104" t="s">
        <v>264</v>
      </c>
      <c r="BE1" s="104"/>
      <c r="BF1" s="104"/>
    </row>
    <row r="2" spans="1:58" ht="22.5" customHeight="1" x14ac:dyDescent="0.2">
      <c r="A2" s="77"/>
      <c r="B2" s="77"/>
      <c r="C2" s="77"/>
      <c r="D2" s="81" t="s">
        <v>263</v>
      </c>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104" t="s">
        <v>265</v>
      </c>
      <c r="BE2" s="104"/>
      <c r="BF2" s="104"/>
    </row>
    <row r="3" spans="1:58" ht="22.5" customHeight="1" x14ac:dyDescent="0.2">
      <c r="A3" s="77"/>
      <c r="B3" s="77"/>
      <c r="C3" s="77"/>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104" t="s">
        <v>266</v>
      </c>
      <c r="BE3" s="104"/>
      <c r="BF3" s="104"/>
    </row>
    <row r="4" spans="1:58" ht="15.75" x14ac:dyDescent="0.2"/>
    <row r="5" spans="1:58" ht="15.75" x14ac:dyDescent="0.25">
      <c r="A5" s="79" t="s">
        <v>327</v>
      </c>
      <c r="B5" s="79"/>
      <c r="C5" s="79"/>
      <c r="D5" s="114" t="s">
        <v>0</v>
      </c>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6"/>
      <c r="AI5" s="117" t="s">
        <v>1</v>
      </c>
      <c r="AJ5" s="118"/>
      <c r="AK5" s="118"/>
      <c r="AL5" s="118"/>
      <c r="AM5" s="118"/>
      <c r="AN5" s="118"/>
      <c r="AO5" s="118"/>
      <c r="AP5" s="118"/>
      <c r="AQ5" s="118"/>
      <c r="AR5" s="118"/>
      <c r="AS5" s="118"/>
      <c r="AT5" s="118"/>
      <c r="AU5" s="118"/>
      <c r="AV5" s="118"/>
      <c r="AW5" s="118"/>
      <c r="AX5" s="118"/>
      <c r="AY5" s="118"/>
      <c r="AZ5" s="119"/>
      <c r="BA5" s="120" t="s">
        <v>2</v>
      </c>
      <c r="BB5" s="115"/>
      <c r="BC5" s="115"/>
      <c r="BD5" s="115"/>
      <c r="BE5" s="115"/>
      <c r="BF5" s="116"/>
    </row>
    <row r="6" spans="1:58" ht="15" customHeight="1" x14ac:dyDescent="0.2">
      <c r="A6" s="78" t="s">
        <v>239</v>
      </c>
      <c r="B6" s="78" t="s">
        <v>86</v>
      </c>
      <c r="C6" s="78" t="s">
        <v>240</v>
      </c>
      <c r="D6" s="121" t="s">
        <v>248</v>
      </c>
      <c r="E6" s="105" t="s">
        <v>3</v>
      </c>
      <c r="F6" s="105" t="s">
        <v>4</v>
      </c>
      <c r="G6" s="126" t="s">
        <v>5</v>
      </c>
      <c r="H6" s="127"/>
      <c r="I6" s="112" t="s">
        <v>6</v>
      </c>
      <c r="J6" s="112" t="s">
        <v>7</v>
      </c>
      <c r="K6" s="123" t="s">
        <v>8</v>
      </c>
      <c r="L6" s="124"/>
      <c r="M6" s="124"/>
      <c r="N6" s="124"/>
      <c r="O6" s="124"/>
      <c r="P6" s="124"/>
      <c r="Q6" s="124"/>
      <c r="R6" s="124"/>
      <c r="S6" s="124"/>
      <c r="T6" s="124"/>
      <c r="U6" s="124"/>
      <c r="V6" s="124"/>
      <c r="W6" s="124"/>
      <c r="X6" s="124"/>
      <c r="Y6" s="124"/>
      <c r="Z6" s="124"/>
      <c r="AA6" s="124"/>
      <c r="AB6" s="124"/>
      <c r="AC6" s="125"/>
      <c r="AD6" s="38"/>
      <c r="AE6" s="105" t="s">
        <v>9</v>
      </c>
      <c r="AF6" s="105" t="s">
        <v>7</v>
      </c>
      <c r="AG6" s="72"/>
      <c r="AH6" s="105" t="s">
        <v>10</v>
      </c>
      <c r="AI6" s="105" t="s">
        <v>11</v>
      </c>
      <c r="AJ6" s="107" t="s">
        <v>12</v>
      </c>
      <c r="AK6" s="108"/>
      <c r="AL6" s="107" t="s">
        <v>13</v>
      </c>
      <c r="AM6" s="109"/>
      <c r="AN6" s="109"/>
      <c r="AO6" s="109"/>
      <c r="AP6" s="109"/>
      <c r="AQ6" s="109"/>
      <c r="AR6" s="108"/>
      <c r="AS6" s="110" t="s">
        <v>14</v>
      </c>
      <c r="AT6" s="110" t="s">
        <v>15</v>
      </c>
      <c r="AU6" s="110" t="s">
        <v>7</v>
      </c>
      <c r="AV6" s="110" t="s">
        <v>16</v>
      </c>
      <c r="AW6" s="111" t="s">
        <v>7</v>
      </c>
      <c r="AX6" s="35"/>
      <c r="AY6" s="110" t="s">
        <v>17</v>
      </c>
      <c r="AZ6" s="110" t="s">
        <v>18</v>
      </c>
      <c r="BA6" s="105" t="s">
        <v>2</v>
      </c>
      <c r="BB6" s="105" t="s">
        <v>19</v>
      </c>
      <c r="BC6" s="105" t="s">
        <v>20</v>
      </c>
      <c r="BD6" s="105" t="s">
        <v>21</v>
      </c>
      <c r="BE6" s="105" t="s">
        <v>22</v>
      </c>
      <c r="BF6" s="105" t="s">
        <v>23</v>
      </c>
    </row>
    <row r="7" spans="1:58" ht="117.75" customHeight="1" x14ac:dyDescent="0.2">
      <c r="A7" s="78"/>
      <c r="B7" s="78"/>
      <c r="C7" s="78"/>
      <c r="D7" s="122"/>
      <c r="E7" s="106"/>
      <c r="F7" s="106"/>
      <c r="G7" s="128"/>
      <c r="H7" s="122"/>
      <c r="I7" s="113"/>
      <c r="J7" s="113"/>
      <c r="K7" s="40" t="s">
        <v>24</v>
      </c>
      <c r="L7" s="40" t="s">
        <v>25</v>
      </c>
      <c r="M7" s="40" t="s">
        <v>26</v>
      </c>
      <c r="N7" s="40" t="s">
        <v>27</v>
      </c>
      <c r="O7" s="40" t="s">
        <v>28</v>
      </c>
      <c r="P7" s="40" t="s">
        <v>29</v>
      </c>
      <c r="Q7" s="40" t="s">
        <v>30</v>
      </c>
      <c r="R7" s="40" t="s">
        <v>31</v>
      </c>
      <c r="S7" s="40" t="s">
        <v>32</v>
      </c>
      <c r="T7" s="40" t="s">
        <v>33</v>
      </c>
      <c r="U7" s="40" t="s">
        <v>34</v>
      </c>
      <c r="V7" s="40" t="s">
        <v>35</v>
      </c>
      <c r="W7" s="40" t="s">
        <v>36</v>
      </c>
      <c r="X7" s="40" t="s">
        <v>37</v>
      </c>
      <c r="Y7" s="40" t="s">
        <v>38</v>
      </c>
      <c r="Z7" s="40" t="s">
        <v>39</v>
      </c>
      <c r="AA7" s="40" t="s">
        <v>40</v>
      </c>
      <c r="AB7" s="40" t="s">
        <v>41</v>
      </c>
      <c r="AC7" s="40" t="s">
        <v>42</v>
      </c>
      <c r="AD7" s="39"/>
      <c r="AE7" s="106"/>
      <c r="AF7" s="106"/>
      <c r="AG7" s="36"/>
      <c r="AH7" s="106"/>
      <c r="AI7" s="106"/>
      <c r="AJ7" s="37" t="s">
        <v>43</v>
      </c>
      <c r="AK7" s="37" t="s">
        <v>44</v>
      </c>
      <c r="AL7" s="37" t="s">
        <v>45</v>
      </c>
      <c r="AM7" s="37" t="s">
        <v>46</v>
      </c>
      <c r="AN7" s="37"/>
      <c r="AO7" s="37" t="s">
        <v>47</v>
      </c>
      <c r="AP7" s="37" t="s">
        <v>48</v>
      </c>
      <c r="AQ7" s="37" t="s">
        <v>49</v>
      </c>
      <c r="AR7" s="37" t="s">
        <v>50</v>
      </c>
      <c r="AS7" s="106"/>
      <c r="AT7" s="106"/>
      <c r="AU7" s="106"/>
      <c r="AV7" s="106"/>
      <c r="AW7" s="106"/>
      <c r="AX7" s="73"/>
      <c r="AY7" s="106"/>
      <c r="AZ7" s="106"/>
      <c r="BA7" s="106"/>
      <c r="BB7" s="106"/>
      <c r="BC7" s="106"/>
      <c r="BD7" s="106"/>
      <c r="BE7" s="106"/>
      <c r="BF7" s="106"/>
    </row>
    <row r="8" spans="1:58" ht="88.5" customHeight="1" x14ac:dyDescent="0.2">
      <c r="A8" s="90" t="s">
        <v>241</v>
      </c>
      <c r="B8" s="153" t="s">
        <v>342</v>
      </c>
      <c r="C8" s="155" t="s">
        <v>343</v>
      </c>
      <c r="D8" s="41">
        <v>1</v>
      </c>
      <c r="E8" s="33" t="s">
        <v>267</v>
      </c>
      <c r="F8" s="33" t="s">
        <v>51</v>
      </c>
      <c r="G8" s="33" t="s">
        <v>52</v>
      </c>
      <c r="H8" s="41"/>
      <c r="I8" s="41" t="str">
        <f>IFERROR(VLOOKUP(G8,Tablas!$A$15:$C$19,3,0)," ")</f>
        <v>Media</v>
      </c>
      <c r="J8" s="42">
        <f>IFERROR(VLOOKUP(G8,Tablas!$A$15:$B$19,2,0)," ")</f>
        <v>0.6</v>
      </c>
      <c r="K8" s="42" t="s">
        <v>53</v>
      </c>
      <c r="L8" s="42"/>
      <c r="M8" s="42" t="s">
        <v>53</v>
      </c>
      <c r="N8" s="42" t="s">
        <v>53</v>
      </c>
      <c r="O8" s="42" t="s">
        <v>53</v>
      </c>
      <c r="P8" s="42" t="s">
        <v>53</v>
      </c>
      <c r="Q8" s="42" t="s">
        <v>53</v>
      </c>
      <c r="R8" s="42"/>
      <c r="S8" s="42"/>
      <c r="T8" s="42"/>
      <c r="U8" s="42" t="s">
        <v>53</v>
      </c>
      <c r="V8" s="42" t="s">
        <v>53</v>
      </c>
      <c r="W8" s="42" t="s">
        <v>53</v>
      </c>
      <c r="X8" s="42" t="s">
        <v>53</v>
      </c>
      <c r="Y8" s="42" t="s">
        <v>53</v>
      </c>
      <c r="Z8" s="42"/>
      <c r="AA8" s="42"/>
      <c r="AB8" s="42"/>
      <c r="AC8" s="42" t="s">
        <v>53</v>
      </c>
      <c r="AD8" s="43">
        <f>COUNTIF(K8:AC8,"X")</f>
        <v>12</v>
      </c>
      <c r="AE8" s="41" t="str">
        <f>IF(AD8=0," ",IF(AD8&lt;6,"Moderado",IF(AD8&lt;12,"Mayor",IF(AD8&lt;20,"Catastrófico"))))</f>
        <v>Catastrófico</v>
      </c>
      <c r="AF8" s="42">
        <f>IFERROR(VLOOKUP(AE8,Tablas!$A$107:$B$109,2,0)," ")</f>
        <v>1</v>
      </c>
      <c r="AG8" s="42" t="str">
        <f>CONCATENATE(I8,AE8)</f>
        <v>MediaCatastrófico</v>
      </c>
      <c r="AH8" s="41" t="str">
        <f>IFERROR(VLOOKUP(AG8,Tablas!C35:D59,2,0)," ")</f>
        <v>Extremo</v>
      </c>
      <c r="AI8" s="33" t="s">
        <v>268</v>
      </c>
      <c r="AJ8" s="41" t="s">
        <v>54</v>
      </c>
      <c r="AK8" s="41"/>
      <c r="AL8" s="41" t="s">
        <v>55</v>
      </c>
      <c r="AM8" s="41" t="s">
        <v>56</v>
      </c>
      <c r="AN8" s="41" t="str">
        <f t="shared" ref="AN8:AN11" si="0">CONCATENATE(AL8,AM8)</f>
        <v>PreventivoManual</v>
      </c>
      <c r="AO8" s="42">
        <f>IFERROR(VLOOKUP(AN8,Tablas!$C$73:$D$78,2,0)," ")</f>
        <v>0.4</v>
      </c>
      <c r="AP8" s="41" t="s">
        <v>57</v>
      </c>
      <c r="AQ8" s="41" t="s">
        <v>58</v>
      </c>
      <c r="AR8" s="33" t="s">
        <v>232</v>
      </c>
      <c r="AS8" s="42">
        <f t="shared" ref="AS8" si="1">J8-(J8*AO8)</f>
        <v>0.36</v>
      </c>
      <c r="AT8" s="41" t="str">
        <f>IF(AS8=0," ",IF(AS8&lt;20%,"Muy Baja",IF(AS8&lt;40%,"Baja",IF(AS8&lt;60%,"Media",IF(AS8&lt;80%,"A l t a",IF(AS8&gt;80%,"Muy Alta"))))))</f>
        <v>Baja</v>
      </c>
      <c r="AU8" s="42">
        <f t="shared" ref="AU8" si="2">+AS8</f>
        <v>0.36</v>
      </c>
      <c r="AV8" s="41" t="str">
        <f>+AE8</f>
        <v>Catastrófico</v>
      </c>
      <c r="AW8" s="42">
        <f t="shared" ref="AW8" si="3">+AF8</f>
        <v>1</v>
      </c>
      <c r="AX8" s="42" t="str">
        <f t="shared" ref="AX8" si="4">CONCATENATE(AT8,AV8)</f>
        <v>BajaCatastrófico</v>
      </c>
      <c r="AY8" s="41" t="str">
        <f>VLOOKUP(AX8,Tablas!$C$34:$D$58,2,0)</f>
        <v>Extremo</v>
      </c>
      <c r="AZ8" s="41" t="s">
        <v>59</v>
      </c>
      <c r="BA8" s="33" t="s">
        <v>274</v>
      </c>
      <c r="BB8" s="41" t="s">
        <v>275</v>
      </c>
      <c r="BC8" s="44">
        <v>44470</v>
      </c>
      <c r="BD8" s="44">
        <v>44531</v>
      </c>
      <c r="BE8" s="41"/>
      <c r="BF8" s="41"/>
    </row>
    <row r="9" spans="1:58" ht="133.5" customHeight="1" x14ac:dyDescent="0.2">
      <c r="A9" s="90"/>
      <c r="B9" s="152"/>
      <c r="C9" s="89"/>
      <c r="D9" s="101">
        <v>2</v>
      </c>
      <c r="E9" s="103" t="s">
        <v>61</v>
      </c>
      <c r="F9" s="103" t="s">
        <v>51</v>
      </c>
      <c r="G9" s="103" t="s">
        <v>52</v>
      </c>
      <c r="H9" s="91"/>
      <c r="I9" s="91" t="str">
        <f>IFERROR(VLOOKUP(G9,Tablas!A17:C21,3,0)," ")</f>
        <v>Media</v>
      </c>
      <c r="J9" s="93">
        <f>IFERROR(VLOOKUP(G9,Tablas!A17:B21,2,0)," ")</f>
        <v>0.6</v>
      </c>
      <c r="K9" s="93"/>
      <c r="L9" s="91" t="s">
        <v>53</v>
      </c>
      <c r="M9" s="91" t="s">
        <v>53</v>
      </c>
      <c r="N9" s="91" t="s">
        <v>53</v>
      </c>
      <c r="O9" s="91" t="s">
        <v>53</v>
      </c>
      <c r="P9" s="91" t="s">
        <v>53</v>
      </c>
      <c r="Q9" s="91" t="s">
        <v>53</v>
      </c>
      <c r="R9" s="93"/>
      <c r="S9" s="93"/>
      <c r="T9" s="93"/>
      <c r="U9" s="93"/>
      <c r="V9" s="91" t="s">
        <v>53</v>
      </c>
      <c r="W9" s="93"/>
      <c r="X9" s="93"/>
      <c r="Y9" s="91" t="s">
        <v>53</v>
      </c>
      <c r="Z9" s="93"/>
      <c r="AA9" s="93"/>
      <c r="AB9" s="93"/>
      <c r="AC9" s="93"/>
      <c r="AD9" s="94">
        <f>COUNTIF(K9:AC10,"X")</f>
        <v>8</v>
      </c>
      <c r="AE9" s="91" t="str">
        <f>IF(AD9=0," ",IF(AD9&lt;6,"Moderado",IF(AD9&lt;12,"Mayor",IF(AD9&lt;20,"Catastrófico"))))</f>
        <v>Mayor</v>
      </c>
      <c r="AF9" s="97">
        <f>IFERROR(VLOOKUP(AE9,Tablas!$A$107:$B$109,2,0)," ")</f>
        <v>0.8</v>
      </c>
      <c r="AG9" s="93" t="str">
        <f>CONCATENATE(I9,AE9)</f>
        <v>MediaMayor</v>
      </c>
      <c r="AH9" s="91" t="str">
        <f>IFERROR(VLOOKUP(AG9,Tablas!C36:D60,2,0)," ")</f>
        <v>Alto</v>
      </c>
      <c r="AI9" s="47" t="s">
        <v>62</v>
      </c>
      <c r="AJ9" s="48" t="s">
        <v>54</v>
      </c>
      <c r="AK9" s="48"/>
      <c r="AL9" s="48" t="s">
        <v>55</v>
      </c>
      <c r="AM9" s="48" t="s">
        <v>56</v>
      </c>
      <c r="AN9" s="48" t="str">
        <f>CONCATENATE(AL9,AM9)</f>
        <v>PreventivoManual</v>
      </c>
      <c r="AO9" s="49">
        <f>IFERROR(VLOOKUP(AN9,Tablas!C75:D80,2,0)," ")</f>
        <v>0.4</v>
      </c>
      <c r="AP9" s="48" t="s">
        <v>57</v>
      </c>
      <c r="AQ9" s="48" t="s">
        <v>58</v>
      </c>
      <c r="AR9" s="48"/>
      <c r="AS9" s="42">
        <f>J9-(J9*AO9)</f>
        <v>0.36</v>
      </c>
      <c r="AT9" s="99" t="str">
        <f>IF(AS9=0," ",IF(AS9&lt;20%,"Muy Baja",IF(AS9&lt;40%,"Baja",IF(AS9&lt;60%,"Media",IF(AS9&lt;80%,"A l t a",IF(AS9&gt;80%,"Muy Alta"))))))</f>
        <v>Baja</v>
      </c>
      <c r="AU9" s="82">
        <f>IFERROR(AS9-(AS9*AO10)," ")</f>
        <v>0.216</v>
      </c>
      <c r="AV9" s="75" t="str">
        <f>+AE9</f>
        <v>Mayor</v>
      </c>
      <c r="AW9" s="82">
        <f>+AF9</f>
        <v>0.8</v>
      </c>
      <c r="AX9" s="82" t="str">
        <f>CONCATENATE(AT9,AV9)</f>
        <v>BajaMayor</v>
      </c>
      <c r="AY9" s="74" t="str">
        <f>VLOOKUP(AX9,Tablas!$C$34:$D$58,2,0)</f>
        <v>Alto</v>
      </c>
      <c r="AZ9" s="95" t="s">
        <v>59</v>
      </c>
      <c r="BA9" s="50" t="s">
        <v>329</v>
      </c>
      <c r="BB9" s="41" t="s">
        <v>275</v>
      </c>
      <c r="BC9" s="44">
        <v>44470</v>
      </c>
      <c r="BD9" s="44">
        <v>44531</v>
      </c>
      <c r="BE9" s="48"/>
      <c r="BF9" s="48"/>
    </row>
    <row r="10" spans="1:58" ht="133.5" customHeight="1" x14ac:dyDescent="0.2">
      <c r="A10" s="90"/>
      <c r="B10" s="152"/>
      <c r="C10" s="89"/>
      <c r="D10" s="102"/>
      <c r="E10" s="102"/>
      <c r="F10" s="102"/>
      <c r="G10" s="10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8"/>
      <c r="AG10" s="92"/>
      <c r="AH10" s="92"/>
      <c r="AI10" s="51" t="s">
        <v>238</v>
      </c>
      <c r="AJ10" s="52" t="s">
        <v>54</v>
      </c>
      <c r="AK10" s="52"/>
      <c r="AL10" s="52" t="s">
        <v>55</v>
      </c>
      <c r="AM10" s="52" t="s">
        <v>56</v>
      </c>
      <c r="AN10" s="52" t="str">
        <f>CONCATENATE(AL10,AM10)</f>
        <v>PreventivoManual</v>
      </c>
      <c r="AO10" s="53">
        <f>IFERROR(VLOOKUP(AN10,Tablas!C76:D81,2,0)," ")</f>
        <v>0.4</v>
      </c>
      <c r="AP10" s="52" t="s">
        <v>57</v>
      </c>
      <c r="AQ10" s="52" t="s">
        <v>58</v>
      </c>
      <c r="AR10" s="52"/>
      <c r="AS10" s="53">
        <f>IFERROR(AS9-(AS9*AO10),"")</f>
        <v>0.216</v>
      </c>
      <c r="AT10" s="100"/>
      <c r="AU10" s="76"/>
      <c r="AV10" s="75"/>
      <c r="AW10" s="82"/>
      <c r="AX10" s="82"/>
      <c r="AY10" s="74"/>
      <c r="AZ10" s="96"/>
      <c r="BA10" s="54" t="s">
        <v>330</v>
      </c>
      <c r="BB10" s="41" t="s">
        <v>275</v>
      </c>
      <c r="BC10" s="44">
        <v>44470</v>
      </c>
      <c r="BD10" s="44">
        <v>44531</v>
      </c>
      <c r="BE10" s="52"/>
      <c r="BF10" s="52"/>
    </row>
    <row r="11" spans="1:58" ht="84.75" customHeight="1" x14ac:dyDescent="0.2">
      <c r="A11" s="90"/>
      <c r="B11" s="154"/>
      <c r="C11" s="156"/>
      <c r="D11" s="45">
        <v>3</v>
      </c>
      <c r="E11" s="46" t="s">
        <v>270</v>
      </c>
      <c r="F11" s="33" t="s">
        <v>192</v>
      </c>
      <c r="G11" s="33" t="s">
        <v>205</v>
      </c>
      <c r="H11" s="45"/>
      <c r="I11" s="41" t="str">
        <f>IFERROR(VLOOKUP(G11,Tablas!$A$15:$C$19,3,0)," ")</f>
        <v>A l t a</v>
      </c>
      <c r="J11" s="42">
        <f>IFERROR(VLOOKUP(G11,Tablas!$A$15:$B$19,2,0)," ")</f>
        <v>0.8</v>
      </c>
      <c r="K11" s="42" t="s">
        <v>53</v>
      </c>
      <c r="L11" s="42"/>
      <c r="M11" s="42" t="s">
        <v>53</v>
      </c>
      <c r="N11" s="42" t="s">
        <v>53</v>
      </c>
      <c r="O11" s="42" t="s">
        <v>53</v>
      </c>
      <c r="P11" s="42" t="s">
        <v>53</v>
      </c>
      <c r="Q11" s="42" t="s">
        <v>53</v>
      </c>
      <c r="R11" s="42"/>
      <c r="S11" s="42"/>
      <c r="T11" s="42"/>
      <c r="U11" s="42" t="s">
        <v>53</v>
      </c>
      <c r="V11" s="42" t="s">
        <v>53</v>
      </c>
      <c r="W11" s="42" t="s">
        <v>53</v>
      </c>
      <c r="X11" s="42" t="s">
        <v>53</v>
      </c>
      <c r="Y11" s="42" t="s">
        <v>53</v>
      </c>
      <c r="Z11" s="42"/>
      <c r="AA11" s="42"/>
      <c r="AB11" s="42"/>
      <c r="AC11" s="42" t="s">
        <v>53</v>
      </c>
      <c r="AD11" s="43">
        <f t="shared" ref="AD11" si="5">COUNTIF(K11:AC11,"X")</f>
        <v>12</v>
      </c>
      <c r="AE11" s="41" t="str">
        <f t="shared" ref="AE11" si="6">IF(AD11=0," ",IF(AD11&lt;6,"Moderado",IF(AD11&lt;12,"Mayor",IF(AD11&lt;20,"Catastrófico"))))</f>
        <v>Catastrófico</v>
      </c>
      <c r="AF11" s="42">
        <f>IFERROR(VLOOKUP(AE11,Tablas!$A$107:$B$109,2,0)," ")</f>
        <v>1</v>
      </c>
      <c r="AG11" s="42" t="str">
        <f t="shared" ref="AG11" si="7">CONCATENATE(I11,AE11)</f>
        <v>A l t aCatastrófico</v>
      </c>
      <c r="AH11" s="41" t="str">
        <f>IFERROR(VLOOKUP(AG11,Tablas!C37:D61,2,0)," ")</f>
        <v>Extremo</v>
      </c>
      <c r="AI11" s="33" t="s">
        <v>273</v>
      </c>
      <c r="AJ11" s="41" t="s">
        <v>54</v>
      </c>
      <c r="AK11" s="41"/>
      <c r="AL11" s="41" t="s">
        <v>60</v>
      </c>
      <c r="AM11" s="41" t="s">
        <v>56</v>
      </c>
      <c r="AN11" s="41" t="str">
        <f t="shared" si="0"/>
        <v>DetectivoManual</v>
      </c>
      <c r="AO11" s="42">
        <f>IFERROR(VLOOKUP(AN11,Tablas!C74:D79,2,0)," ")</f>
        <v>0.3</v>
      </c>
      <c r="AP11" s="41" t="s">
        <v>57</v>
      </c>
      <c r="AQ11" s="41" t="s">
        <v>58</v>
      </c>
      <c r="AR11" s="41"/>
      <c r="AS11" s="42">
        <f t="shared" ref="AS11" si="8">J11-(J11*AO11)</f>
        <v>0.56000000000000005</v>
      </c>
      <c r="AT11" s="41" t="str">
        <f>IF(AS11=0," ",IF(AS11&lt;20%,"Muy Baja",IF(AS11&lt;40%,"Baja",IF(AS11&lt;60%,"Media",IF(AS11&lt;80%,"A l t a",IF(AS11&gt;80%,"Muy Alta"))))))</f>
        <v>Media</v>
      </c>
      <c r="AU11" s="42">
        <f t="shared" ref="AU11" si="9">+AS11</f>
        <v>0.56000000000000005</v>
      </c>
      <c r="AV11" s="41" t="str">
        <f>+AE11</f>
        <v>Catastrófico</v>
      </c>
      <c r="AW11" s="42">
        <f t="shared" ref="AW11" si="10">+AF11</f>
        <v>1</v>
      </c>
      <c r="AX11" s="42" t="str">
        <f t="shared" ref="AX11" si="11">CONCATENATE(AT11,AV11)</f>
        <v>MediaCatastrófico</v>
      </c>
      <c r="AY11" s="41" t="str">
        <f>VLOOKUP(AX11,Tablas!$C$34:$D$58,2,0)</f>
        <v>Extremo</v>
      </c>
      <c r="AZ11" s="41" t="s">
        <v>59</v>
      </c>
      <c r="BA11" s="33" t="s">
        <v>328</v>
      </c>
      <c r="BB11" s="41" t="s">
        <v>275</v>
      </c>
      <c r="BC11" s="44">
        <v>44470</v>
      </c>
      <c r="BD11" s="44">
        <v>44531</v>
      </c>
      <c r="BE11" s="41"/>
      <c r="BF11" s="41"/>
    </row>
    <row r="12" spans="1:58" ht="168.75" customHeight="1" x14ac:dyDescent="0.2">
      <c r="A12" s="150"/>
      <c r="B12" s="151" t="s">
        <v>345</v>
      </c>
      <c r="C12" s="151" t="s">
        <v>346</v>
      </c>
      <c r="D12" s="41">
        <v>4</v>
      </c>
      <c r="E12" s="33" t="s">
        <v>269</v>
      </c>
      <c r="F12" s="33" t="s">
        <v>192</v>
      </c>
      <c r="G12" s="33" t="s">
        <v>205</v>
      </c>
      <c r="H12" s="41"/>
      <c r="I12" s="41" t="str">
        <f>IFERROR(VLOOKUP(G12,Tablas!$A$15:$C$19,3,0)," ")</f>
        <v>A l t a</v>
      </c>
      <c r="J12" s="42">
        <f>IFERROR(VLOOKUP(G12,Tablas!$A$15:$B$19,2,0)," ")</f>
        <v>0.8</v>
      </c>
      <c r="K12" s="42" t="s">
        <v>53</v>
      </c>
      <c r="L12" s="42"/>
      <c r="M12" s="42" t="s">
        <v>53</v>
      </c>
      <c r="N12" s="42" t="s">
        <v>53</v>
      </c>
      <c r="O12" s="42" t="s">
        <v>53</v>
      </c>
      <c r="P12" s="42" t="s">
        <v>53</v>
      </c>
      <c r="Q12" s="42" t="s">
        <v>53</v>
      </c>
      <c r="R12" s="42"/>
      <c r="S12" s="42"/>
      <c r="T12" s="42"/>
      <c r="U12" s="42" t="s">
        <v>53</v>
      </c>
      <c r="V12" s="42" t="s">
        <v>53</v>
      </c>
      <c r="W12" s="42" t="s">
        <v>53</v>
      </c>
      <c r="X12" s="42" t="s">
        <v>53</v>
      </c>
      <c r="Y12" s="42" t="s">
        <v>53</v>
      </c>
      <c r="Z12" s="42"/>
      <c r="AA12" s="42"/>
      <c r="AB12" s="42"/>
      <c r="AC12" s="42" t="s">
        <v>53</v>
      </c>
      <c r="AD12" s="43">
        <f>COUNTIF(K12:AC12,"X")</f>
        <v>12</v>
      </c>
      <c r="AE12" s="41" t="str">
        <f>IF(AD12=0," ",IF(AD12&lt;6,"Moderado",IF(AD12&lt;12,"Mayor",IF(AD12&lt;20,"Catastrófico"))))</f>
        <v>Catastrófico</v>
      </c>
      <c r="AF12" s="42">
        <f>IFERROR(VLOOKUP(AE12,Tablas!$A$107:$B$109,2,0)," ")</f>
        <v>1</v>
      </c>
      <c r="AG12" s="42" t="str">
        <f>CONCATENATE(I12,AE12)</f>
        <v>A l t aCatastrófico</v>
      </c>
      <c r="AH12" s="41" t="str">
        <f>IFERROR(VLOOKUP(AG12,Tablas!C36:D60,2,0)," ")</f>
        <v>Extremo</v>
      </c>
      <c r="AI12" s="33" t="s">
        <v>272</v>
      </c>
      <c r="AJ12" s="41" t="s">
        <v>54</v>
      </c>
      <c r="AK12" s="41"/>
      <c r="AL12" s="41" t="s">
        <v>60</v>
      </c>
      <c r="AM12" s="41" t="s">
        <v>56</v>
      </c>
      <c r="AN12" s="41" t="str">
        <f t="shared" ref="AN12" si="12">CONCATENATE(AL12,AM12)</f>
        <v>DetectivoManual</v>
      </c>
      <c r="AO12" s="42">
        <f>IFERROR(VLOOKUP(AN12,Tablas!$C$73:$D$78,2,0)," ")</f>
        <v>0.3</v>
      </c>
      <c r="AP12" s="41" t="s">
        <v>230</v>
      </c>
      <c r="AQ12" s="41" t="s">
        <v>58</v>
      </c>
      <c r="AR12" s="33" t="s">
        <v>232</v>
      </c>
      <c r="AS12" s="42">
        <f t="shared" ref="AS12" si="13">J12-(J12*AO12)</f>
        <v>0.56000000000000005</v>
      </c>
      <c r="AT12" s="41" t="str">
        <f>IF(AS12=0," ",IF(AS12&lt;20%,"Muy Baja",IF(AS12&lt;40%,"Baja",IF(AS12&lt;60%,"Media",IF(AS12&lt;80%,"A l t a",IF(AS12&gt;80%,"Muy Alta"))))))</f>
        <v>Media</v>
      </c>
      <c r="AU12" s="42">
        <f t="shared" ref="AU12" si="14">+AS12</f>
        <v>0.56000000000000005</v>
      </c>
      <c r="AV12" s="41" t="str">
        <f>+AE12</f>
        <v>Catastrófico</v>
      </c>
      <c r="AW12" s="42">
        <f>+AF12</f>
        <v>1</v>
      </c>
      <c r="AX12" s="42" t="str">
        <f>CONCATENATE(AT12,AV12)</f>
        <v>MediaCatastrófico</v>
      </c>
      <c r="AY12" s="41" t="str">
        <f>VLOOKUP(AX12,Tablas!$C$34:$D$58,2,0)</f>
        <v>Extremo</v>
      </c>
      <c r="AZ12" s="41" t="s">
        <v>59</v>
      </c>
      <c r="BA12" s="33" t="s">
        <v>276</v>
      </c>
      <c r="BB12" s="41" t="s">
        <v>275</v>
      </c>
      <c r="BC12" s="44">
        <v>44470</v>
      </c>
      <c r="BD12" s="44">
        <v>44531</v>
      </c>
      <c r="BE12" s="41"/>
      <c r="BF12" s="41"/>
    </row>
    <row r="13" spans="1:58" ht="83.25" customHeight="1" x14ac:dyDescent="0.2">
      <c r="A13" s="86" t="s">
        <v>331</v>
      </c>
      <c r="B13" s="74" t="s">
        <v>243</v>
      </c>
      <c r="C13" s="87" t="s">
        <v>332</v>
      </c>
      <c r="D13" s="41">
        <v>5</v>
      </c>
      <c r="E13" s="33" t="s">
        <v>249</v>
      </c>
      <c r="F13" s="33" t="s">
        <v>51</v>
      </c>
      <c r="G13" s="33" t="s">
        <v>52</v>
      </c>
      <c r="H13" s="41">
        <v>60</v>
      </c>
      <c r="I13" s="41" t="str">
        <f>IFERROR(VLOOKUP(G13,Tablas!$A$15:$C$19,3,0)," ")</f>
        <v>Media</v>
      </c>
      <c r="J13" s="42">
        <f>IFERROR(VLOOKUP(G13,Tablas!$A$15:$B$19,2,0)," ")</f>
        <v>0.6</v>
      </c>
      <c r="K13" s="42"/>
      <c r="L13" s="42" t="s">
        <v>53</v>
      </c>
      <c r="M13" s="41" t="s">
        <v>53</v>
      </c>
      <c r="N13" s="41" t="s">
        <v>53</v>
      </c>
      <c r="O13" s="42"/>
      <c r="P13" s="55" t="s">
        <v>53</v>
      </c>
      <c r="Q13" s="42"/>
      <c r="R13" s="41" t="s">
        <v>53</v>
      </c>
      <c r="S13" s="41"/>
      <c r="T13" s="41"/>
      <c r="U13" s="41"/>
      <c r="V13" s="42"/>
      <c r="W13" s="41"/>
      <c r="X13" s="42"/>
      <c r="Y13" s="41"/>
      <c r="Z13" s="41" t="s">
        <v>53</v>
      </c>
      <c r="AA13" s="42"/>
      <c r="AB13" s="42"/>
      <c r="AC13" s="42"/>
      <c r="AD13" s="43">
        <f>COUNTIF(K13:AC13,"X")</f>
        <v>6</v>
      </c>
      <c r="AE13" s="41" t="str">
        <f>IF(AD13=0," ",IF(AD13&lt;6,"Moderado",IF(AD13&lt;12,"Mayor",IF(AD13&lt;20,"Catastrófico"))))</f>
        <v>Mayor</v>
      </c>
      <c r="AF13" s="42">
        <f>IFERROR(VLOOKUP(AE13,Tablas!$A$107:$B$109,2,0)," ")</f>
        <v>0.8</v>
      </c>
      <c r="AG13" s="42" t="str">
        <f>CONCATENATE(I13,AE13)</f>
        <v>MediaMayor</v>
      </c>
      <c r="AH13" s="41" t="str">
        <f>IFERROR(VLOOKUP(AG13,Tablas!C38:D62,2,0)," ")</f>
        <v>Alto</v>
      </c>
      <c r="AI13" s="33" t="s">
        <v>251</v>
      </c>
      <c r="AJ13" s="41" t="s">
        <v>54</v>
      </c>
      <c r="AK13" s="41"/>
      <c r="AL13" s="41" t="s">
        <v>55</v>
      </c>
      <c r="AM13" s="41" t="s">
        <v>56</v>
      </c>
      <c r="AN13" s="41" t="str">
        <f t="shared" ref="AN13" si="15">CONCATENATE(AL13,AM13)</f>
        <v>PreventivoManual</v>
      </c>
      <c r="AO13" s="42">
        <f>IFERROR(VLOOKUP(AN13,Tablas!$C$73:$D$78,2,0)," ")</f>
        <v>0.4</v>
      </c>
      <c r="AP13" s="41" t="s">
        <v>57</v>
      </c>
      <c r="AQ13" s="41" t="s">
        <v>58</v>
      </c>
      <c r="AR13" s="33" t="s">
        <v>232</v>
      </c>
      <c r="AS13" s="42">
        <f>J13-(J13*AO13)</f>
        <v>0.36</v>
      </c>
      <c r="AT13" s="41" t="str">
        <f>IF(AS13&lt;20%,"Muy Baja",IF(AS13&lt;40%,"Baja",IF(AS13&lt;60%,"Media",IF(AS13&lt;80%,"A l t a",IF(AS13&gt;80%,"Muy Alta")))))</f>
        <v>Baja</v>
      </c>
      <c r="AU13" s="42">
        <f>+AS13</f>
        <v>0.36</v>
      </c>
      <c r="AV13" s="41" t="str">
        <f>+AE13</f>
        <v>Mayor</v>
      </c>
      <c r="AW13" s="42">
        <f t="shared" ref="AW13" si="16">+AF13</f>
        <v>0.8</v>
      </c>
      <c r="AX13" s="42" t="str">
        <f>CONCATENATE(AT13,AV13)</f>
        <v>BajaMayor</v>
      </c>
      <c r="AY13" s="41" t="str">
        <f>VLOOKUP(AX13,Tablas!$C$34:$D$58,2,0)</f>
        <v>Alto</v>
      </c>
      <c r="AZ13" s="41" t="s">
        <v>59</v>
      </c>
      <c r="BA13" s="33" t="s">
        <v>253</v>
      </c>
      <c r="BB13" s="33" t="s">
        <v>254</v>
      </c>
      <c r="BC13" s="56">
        <v>44317</v>
      </c>
      <c r="BD13" s="56">
        <v>44531</v>
      </c>
      <c r="BE13" s="41"/>
      <c r="BF13" s="41"/>
    </row>
    <row r="14" spans="1:58" ht="83.25" customHeight="1" x14ac:dyDescent="0.2">
      <c r="A14" s="86"/>
      <c r="B14" s="74"/>
      <c r="C14" s="88"/>
      <c r="D14" s="45">
        <v>6</v>
      </c>
      <c r="E14" s="33" t="s">
        <v>250</v>
      </c>
      <c r="F14" s="33" t="s">
        <v>193</v>
      </c>
      <c r="G14" s="33" t="s">
        <v>52</v>
      </c>
      <c r="H14" s="41">
        <v>280</v>
      </c>
      <c r="I14" s="41" t="str">
        <f>IFERROR(VLOOKUP(G14,Tablas!$A$15:$C$19,3,0)," ")</f>
        <v>Media</v>
      </c>
      <c r="J14" s="42">
        <f>IFERROR(VLOOKUP(G14,Tablas!$A$15:$B$19,2,0)," ")</f>
        <v>0.6</v>
      </c>
      <c r="K14" s="41" t="s">
        <v>53</v>
      </c>
      <c r="L14" s="42" t="s">
        <v>53</v>
      </c>
      <c r="M14" s="42"/>
      <c r="N14" s="42"/>
      <c r="O14" s="42"/>
      <c r="P14" s="42"/>
      <c r="Q14" s="41" t="s">
        <v>53</v>
      </c>
      <c r="R14" s="42" t="s">
        <v>53</v>
      </c>
      <c r="S14" s="41" t="s">
        <v>53</v>
      </c>
      <c r="T14" s="41" t="s">
        <v>53</v>
      </c>
      <c r="U14" s="41" t="s">
        <v>53</v>
      </c>
      <c r="V14" s="41" t="s">
        <v>53</v>
      </c>
      <c r="W14" s="41" t="s">
        <v>53</v>
      </c>
      <c r="X14" s="41" t="s">
        <v>53</v>
      </c>
      <c r="Y14" s="41" t="s">
        <v>53</v>
      </c>
      <c r="Z14" s="41"/>
      <c r="AA14" s="42"/>
      <c r="AB14" s="42"/>
      <c r="AC14" s="42"/>
      <c r="AD14" s="43">
        <f>COUNTIF(K14:AC14,"X")</f>
        <v>11</v>
      </c>
      <c r="AE14" s="41" t="str">
        <f>IF(AD14=0," ",IF(AD14&lt;6,"Moderado",IF(AD14&lt;12,"Mayor",IF(AD14&lt;20,"Catastrófico"))))</f>
        <v>Mayor</v>
      </c>
      <c r="AF14" s="42">
        <f>IFERROR(VLOOKUP(AE14,Tablas!$A$107:$B$109,2,0)," ")</f>
        <v>0.8</v>
      </c>
      <c r="AG14" s="42" t="str">
        <f>CONCATENATE(I14,AE14)</f>
        <v>MediaMayor</v>
      </c>
      <c r="AH14" s="41" t="str">
        <f>IFERROR(VLOOKUP(AG14,Tablas!C39:D63,2,0)," ")</f>
        <v>Alto</v>
      </c>
      <c r="AI14" s="33" t="s">
        <v>252</v>
      </c>
      <c r="AJ14" s="41" t="s">
        <v>54</v>
      </c>
      <c r="AK14" s="41"/>
      <c r="AL14" s="41" t="s">
        <v>55</v>
      </c>
      <c r="AM14" s="41" t="s">
        <v>56</v>
      </c>
      <c r="AN14" s="41" t="str">
        <f t="shared" ref="AN14:AN18" si="17">CONCATENATE(AL14,AM14)</f>
        <v>PreventivoManual</v>
      </c>
      <c r="AO14" s="42">
        <f>IFERROR(VLOOKUP(AN14,Tablas!$C$73:$D$78,2,0)," ")</f>
        <v>0.4</v>
      </c>
      <c r="AP14" s="41" t="s">
        <v>57</v>
      </c>
      <c r="AQ14" s="41" t="s">
        <v>231</v>
      </c>
      <c r="AR14" s="33" t="s">
        <v>232</v>
      </c>
      <c r="AS14" s="42">
        <f>J14-(J14*AO14)</f>
        <v>0.36</v>
      </c>
      <c r="AT14" s="41" t="str">
        <f>IF(AS14&lt;20%,"Muy Baja",IF(AS14&lt;40%,"Baja",IF(AS14&lt;60%,"Media",IF(AS14&lt;80%,"A l t a",IF(AS14&gt;80%,"Muy Alta")))))</f>
        <v>Baja</v>
      </c>
      <c r="AU14" s="42">
        <f>+AS14</f>
        <v>0.36</v>
      </c>
      <c r="AV14" s="41" t="str">
        <f>+AE14</f>
        <v>Mayor</v>
      </c>
      <c r="AW14" s="42">
        <f t="shared" ref="AW14:AW17" si="18">+AF14</f>
        <v>0.8</v>
      </c>
      <c r="AX14" s="42" t="str">
        <f>CONCATENATE(AT14,AV14)</f>
        <v>BajaMayor</v>
      </c>
      <c r="AY14" s="41" t="str">
        <f>VLOOKUP(AX14,Tablas!$C$34:$D$58,2,0)</f>
        <v>Alto</v>
      </c>
      <c r="AZ14" s="41" t="s">
        <v>59</v>
      </c>
      <c r="BA14" s="33" t="s">
        <v>255</v>
      </c>
      <c r="BB14" s="33" t="s">
        <v>256</v>
      </c>
      <c r="BC14" s="56">
        <v>44562</v>
      </c>
      <c r="BD14" s="56">
        <v>44621</v>
      </c>
      <c r="BE14" s="41"/>
      <c r="BF14" s="41"/>
    </row>
    <row r="15" spans="1:58" ht="135.75" customHeight="1" x14ac:dyDescent="0.2">
      <c r="A15" s="74" t="s">
        <v>333</v>
      </c>
      <c r="B15" s="74" t="s">
        <v>242</v>
      </c>
      <c r="C15" s="74" t="s">
        <v>271</v>
      </c>
      <c r="D15" s="41">
        <v>7</v>
      </c>
      <c r="E15" s="33" t="s">
        <v>257</v>
      </c>
      <c r="F15" s="33" t="s">
        <v>193</v>
      </c>
      <c r="G15" s="33" t="s">
        <v>205</v>
      </c>
      <c r="H15" s="57">
        <v>2400</v>
      </c>
      <c r="I15" s="41" t="str">
        <f>IFERROR(VLOOKUP(G15,Tablas!$A$15:$C$19,3,0)," ")</f>
        <v>A l t a</v>
      </c>
      <c r="J15" s="42">
        <f>IFERROR(VLOOKUP(G15,Tablas!$A$15:$B$19,2,0)," ")</f>
        <v>0.8</v>
      </c>
      <c r="K15" s="57" t="s">
        <v>54</v>
      </c>
      <c r="L15" s="57" t="s">
        <v>54</v>
      </c>
      <c r="M15" s="57"/>
      <c r="N15" s="58"/>
      <c r="O15" s="58"/>
      <c r="P15" s="57" t="s">
        <v>54</v>
      </c>
      <c r="Q15" s="57" t="s">
        <v>54</v>
      </c>
      <c r="R15" s="58"/>
      <c r="S15" s="58"/>
      <c r="T15" s="57" t="s">
        <v>54</v>
      </c>
      <c r="U15" s="57" t="s">
        <v>54</v>
      </c>
      <c r="V15" s="57" t="s">
        <v>54</v>
      </c>
      <c r="W15" s="57" t="s">
        <v>54</v>
      </c>
      <c r="X15" s="57" t="s">
        <v>54</v>
      </c>
      <c r="Y15" s="58"/>
      <c r="Z15" s="58"/>
      <c r="AA15" s="58"/>
      <c r="AB15" s="58"/>
      <c r="AC15" s="58"/>
      <c r="AD15" s="59">
        <f>COUNTIF(K15:AC15,"X")</f>
        <v>9</v>
      </c>
      <c r="AE15" s="57" t="str">
        <f t="shared" ref="AE15:AE16" si="19">IF(AD15=0," ",IF(AD15&lt;6,"Moderado",IF(AD15&lt;12,"Mayor",IF(AD15&lt;20,"Catastrófico"))))</f>
        <v>Mayor</v>
      </c>
      <c r="AF15" s="42">
        <f>IFERROR(VLOOKUP(AE15,Tablas!$A$107:$B$109,2,0)," ")</f>
        <v>0.8</v>
      </c>
      <c r="AG15" s="58" t="str">
        <f t="shared" ref="AG15:AG16" si="20">CONCATENATE(I15,AE15)</f>
        <v>A l t aMayor</v>
      </c>
      <c r="AH15" s="41" t="str">
        <f>IFERROR(VLOOKUP(AG15,Tablas!C40:D64,2,0)," ")</f>
        <v>Alto</v>
      </c>
      <c r="AI15" s="60" t="s">
        <v>258</v>
      </c>
      <c r="AJ15" s="57" t="s">
        <v>54</v>
      </c>
      <c r="AK15" s="57"/>
      <c r="AL15" s="57" t="s">
        <v>55</v>
      </c>
      <c r="AM15" s="57" t="s">
        <v>56</v>
      </c>
      <c r="AN15" s="57" t="str">
        <f t="shared" si="17"/>
        <v>PreventivoManual</v>
      </c>
      <c r="AO15" s="42">
        <f>IFERROR(VLOOKUP(AN15,Tablas!$C$73:$D$78,2,0)," ")</f>
        <v>0.4</v>
      </c>
      <c r="AP15" s="57" t="s">
        <v>230</v>
      </c>
      <c r="AQ15" s="57" t="s">
        <v>58</v>
      </c>
      <c r="AR15" s="60" t="s">
        <v>232</v>
      </c>
      <c r="AS15" s="42">
        <f t="shared" ref="AS15:AS17" si="21">J15-(J15*AO15)</f>
        <v>0.48</v>
      </c>
      <c r="AT15" s="41" t="str">
        <f>IF(AS15=0," ",IF(AS15&lt;20%,"Muy Baja",IF(AS15&lt;40%,"Baja",IF(AS15&lt;60%,"Media",IF(AS15&lt;80%,"A l t a",IF(AS15&gt;80%,"Muy Alta"))))))</f>
        <v>Media</v>
      </c>
      <c r="AU15" s="42">
        <f t="shared" ref="AU15:AU16" si="22">+AS15</f>
        <v>0.48</v>
      </c>
      <c r="AV15" s="41" t="str">
        <f>+AE15</f>
        <v>Mayor</v>
      </c>
      <c r="AW15" s="42">
        <f t="shared" si="18"/>
        <v>0.8</v>
      </c>
      <c r="AX15" s="42" t="str">
        <f t="shared" ref="AX15:AX17" si="23">CONCATENATE(AT15,AV15)</f>
        <v>MediaMayor</v>
      </c>
      <c r="AY15" s="41" t="str">
        <f>VLOOKUP(AX15,Tablas!$C$34:$D$58,2,0)</f>
        <v>Alto</v>
      </c>
      <c r="AZ15" s="41" t="s">
        <v>59</v>
      </c>
      <c r="BA15" s="50" t="s">
        <v>261</v>
      </c>
      <c r="BB15" s="50" t="s">
        <v>334</v>
      </c>
      <c r="BC15" s="61">
        <v>44440</v>
      </c>
      <c r="BD15" s="61">
        <v>44531</v>
      </c>
      <c r="BE15" s="48"/>
      <c r="BF15" s="48"/>
    </row>
    <row r="16" spans="1:58" ht="83.25" customHeight="1" x14ac:dyDescent="0.2">
      <c r="A16" s="87"/>
      <c r="B16" s="87"/>
      <c r="C16" s="87"/>
      <c r="D16" s="62">
        <v>8</v>
      </c>
      <c r="E16" s="34" t="s">
        <v>259</v>
      </c>
      <c r="F16" s="34" t="s">
        <v>193</v>
      </c>
      <c r="G16" s="34" t="s">
        <v>207</v>
      </c>
      <c r="H16" s="52">
        <v>6500</v>
      </c>
      <c r="I16" s="63" t="str">
        <f>IFERROR(VLOOKUP(G16,Tablas!$A$15:$C$19,3,0)," ")</f>
        <v>Muy Alta</v>
      </c>
      <c r="J16" s="64">
        <f>IFERROR(VLOOKUP(G16,Tablas!$A$15:$B$19,2,0)," ")</f>
        <v>1</v>
      </c>
      <c r="K16" s="52" t="s">
        <v>54</v>
      </c>
      <c r="L16" s="52" t="s">
        <v>54</v>
      </c>
      <c r="M16" s="52" t="s">
        <v>54</v>
      </c>
      <c r="N16" s="52" t="s">
        <v>54</v>
      </c>
      <c r="O16" s="52" t="s">
        <v>54</v>
      </c>
      <c r="P16" s="52" t="s">
        <v>54</v>
      </c>
      <c r="Q16" s="52" t="s">
        <v>54</v>
      </c>
      <c r="R16" s="53"/>
      <c r="S16" s="52" t="s">
        <v>54</v>
      </c>
      <c r="T16" s="52" t="s">
        <v>54</v>
      </c>
      <c r="U16" s="52" t="s">
        <v>54</v>
      </c>
      <c r="V16" s="52" t="s">
        <v>54</v>
      </c>
      <c r="W16" s="52" t="s">
        <v>54</v>
      </c>
      <c r="X16" s="52" t="s">
        <v>54</v>
      </c>
      <c r="Y16" s="52" t="s">
        <v>54</v>
      </c>
      <c r="Z16" s="53"/>
      <c r="AA16" s="52" t="s">
        <v>54</v>
      </c>
      <c r="AB16" s="53"/>
      <c r="AC16" s="53"/>
      <c r="AD16" s="65">
        <f>COUNTIF(K16:AC16,"X")</f>
        <v>15</v>
      </c>
      <c r="AE16" s="52" t="str">
        <f t="shared" si="19"/>
        <v>Catastrófico</v>
      </c>
      <c r="AF16" s="64">
        <f>IFERROR(VLOOKUP(AE16,Tablas!$A$107:$B$109,2,0)," ")</f>
        <v>1</v>
      </c>
      <c r="AG16" s="53" t="str">
        <f t="shared" si="20"/>
        <v>Muy AltaCatastrófico</v>
      </c>
      <c r="AH16" s="63" t="str">
        <f>IFERROR(VLOOKUP(AG16,Tablas!C41:D65,2,0)," ")</f>
        <v>Extremo</v>
      </c>
      <c r="AI16" s="54" t="s">
        <v>260</v>
      </c>
      <c r="AJ16" s="52" t="s">
        <v>54</v>
      </c>
      <c r="AK16" s="52"/>
      <c r="AL16" s="52" t="s">
        <v>55</v>
      </c>
      <c r="AM16" s="52" t="s">
        <v>56</v>
      </c>
      <c r="AN16" s="52" t="str">
        <f t="shared" si="17"/>
        <v>PreventivoManual</v>
      </c>
      <c r="AO16" s="64">
        <f>IFERROR(VLOOKUP(AN16,Tablas!$C$73:$D$78,2,0)," ")</f>
        <v>0.4</v>
      </c>
      <c r="AP16" s="52" t="s">
        <v>57</v>
      </c>
      <c r="AQ16" s="52" t="s">
        <v>58</v>
      </c>
      <c r="AR16" s="54" t="s">
        <v>232</v>
      </c>
      <c r="AS16" s="64">
        <f t="shared" si="21"/>
        <v>0.6</v>
      </c>
      <c r="AT16" s="63" t="str">
        <f>IF(AS16=0," ",IF(AS16&lt;20%,"Muy Baja",IF(AS16&lt;40%,"Baja",IF(AS16&lt;60%,"Media",IF(AS16&lt;80%,"A l t a",IF(AS16&gt;80%,"Muy Alta"))))))</f>
        <v>A l t a</v>
      </c>
      <c r="AU16" s="64">
        <f t="shared" si="22"/>
        <v>0.6</v>
      </c>
      <c r="AV16" s="63" t="str">
        <f>+AE16</f>
        <v>Catastrófico</v>
      </c>
      <c r="AW16" s="64">
        <f t="shared" si="18"/>
        <v>1</v>
      </c>
      <c r="AX16" s="64" t="str">
        <f t="shared" si="23"/>
        <v>A l t aCatastrófico</v>
      </c>
      <c r="AY16" s="63" t="str">
        <f>VLOOKUP(AX16,Tablas!$C$34:$D$58,2,0)</f>
        <v>Extremo</v>
      </c>
      <c r="AZ16" s="63" t="s">
        <v>59</v>
      </c>
      <c r="BA16" s="54" t="s">
        <v>335</v>
      </c>
      <c r="BB16" s="66" t="s">
        <v>334</v>
      </c>
      <c r="BC16" s="67">
        <v>44531</v>
      </c>
      <c r="BD16" s="67">
        <v>44531</v>
      </c>
      <c r="BE16" s="52"/>
      <c r="BF16" s="52"/>
    </row>
    <row r="17" spans="1:58" ht="63.75" customHeight="1" x14ac:dyDescent="0.2">
      <c r="A17" s="74" t="s">
        <v>247</v>
      </c>
      <c r="B17" s="74" t="s">
        <v>336</v>
      </c>
      <c r="C17" s="74" t="s">
        <v>337</v>
      </c>
      <c r="D17" s="75">
        <v>9</v>
      </c>
      <c r="E17" s="74" t="s">
        <v>277</v>
      </c>
      <c r="F17" s="74" t="s">
        <v>51</v>
      </c>
      <c r="G17" s="74" t="s">
        <v>202</v>
      </c>
      <c r="H17" s="75">
        <v>8</v>
      </c>
      <c r="I17" s="75" t="str">
        <f>IFERROR(VLOOKUP(G17,Tablas!$A$15:$C$19,3,0)," ")</f>
        <v>Baja</v>
      </c>
      <c r="J17" s="82">
        <f>IFERROR(VLOOKUP(G17,Tablas!$A$15:$B$19,2,0)," ")</f>
        <v>0.4</v>
      </c>
      <c r="K17" s="83" t="s">
        <v>53</v>
      </c>
      <c r="L17" s="83" t="s">
        <v>53</v>
      </c>
      <c r="M17" s="83" t="s">
        <v>53</v>
      </c>
      <c r="N17" s="83" t="s">
        <v>53</v>
      </c>
      <c r="O17" s="83" t="s">
        <v>53</v>
      </c>
      <c r="P17" s="83" t="s">
        <v>53</v>
      </c>
      <c r="Q17" s="83" t="s">
        <v>53</v>
      </c>
      <c r="R17" s="83"/>
      <c r="S17" s="83"/>
      <c r="T17" s="83" t="s">
        <v>53</v>
      </c>
      <c r="U17" s="83" t="s">
        <v>53</v>
      </c>
      <c r="V17" s="83" t="s">
        <v>53</v>
      </c>
      <c r="W17" s="83" t="s">
        <v>53</v>
      </c>
      <c r="X17" s="83" t="s">
        <v>53</v>
      </c>
      <c r="Y17" s="83" t="s">
        <v>53</v>
      </c>
      <c r="Z17" s="83"/>
      <c r="AA17" s="83"/>
      <c r="AB17" s="83"/>
      <c r="AC17" s="83"/>
      <c r="AD17" s="84">
        <f>COUNTIF(K17:AC18,"X")</f>
        <v>13</v>
      </c>
      <c r="AE17" s="75" t="str">
        <f>IF(AD17=0," ",IF(AD17&lt;6,"Moderado",IF(AD17&lt;12,"Mayor",IF(AD17&lt;20,"Catastrófico"))))</f>
        <v>Catastrófico</v>
      </c>
      <c r="AF17" s="82">
        <f>IFERROR(VLOOKUP(AE17,Tablas!$A$107:$B$109,2,0)," ")</f>
        <v>1</v>
      </c>
      <c r="AG17" s="83" t="str">
        <f>CONCATENATE(I17,AE17)</f>
        <v>BajaCatastrófico</v>
      </c>
      <c r="AH17" s="75" t="str">
        <f>IFERROR(VLOOKUP(AG17,Tablas!C42:D66,2,0)," ")</f>
        <v>Extremo</v>
      </c>
      <c r="AI17" s="33" t="s">
        <v>278</v>
      </c>
      <c r="AJ17" s="41" t="s">
        <v>54</v>
      </c>
      <c r="AK17" s="41"/>
      <c r="AL17" s="41" t="s">
        <v>55</v>
      </c>
      <c r="AM17" s="41" t="s">
        <v>56</v>
      </c>
      <c r="AN17" s="41" t="str">
        <f t="shared" si="17"/>
        <v>PreventivoManual</v>
      </c>
      <c r="AO17" s="42">
        <f>IFERROR(VLOOKUP(AN17,Tablas!$C$73:$D$78,2,0)," ")</f>
        <v>0.4</v>
      </c>
      <c r="AP17" s="41" t="s">
        <v>57</v>
      </c>
      <c r="AQ17" s="41" t="s">
        <v>58</v>
      </c>
      <c r="AR17" s="41" t="s">
        <v>279</v>
      </c>
      <c r="AS17" s="42">
        <f t="shared" si="21"/>
        <v>0.24</v>
      </c>
      <c r="AT17" s="75" t="str">
        <f>IF(AS17=0," ",IF(AS17&lt;20%,"Muy Baja",IF(AS17&lt;40%,"Baja",IF(AS17&lt;60%,"Media",IF(AS17&lt;80%,"A l t a",IF(AS17&gt;80%,"Muy Alta"))))))</f>
        <v>Baja</v>
      </c>
      <c r="AU17" s="82">
        <f>IFERROR(AS17-(AS17*AO18)," ")</f>
        <v>0.18</v>
      </c>
      <c r="AV17" s="75" t="str">
        <f>+AE17</f>
        <v>Catastrófico</v>
      </c>
      <c r="AW17" s="82">
        <f t="shared" si="18"/>
        <v>1</v>
      </c>
      <c r="AX17" s="82" t="str">
        <f t="shared" si="23"/>
        <v>BajaCatastrófico</v>
      </c>
      <c r="AY17" s="74" t="str">
        <f>VLOOKUP(AX17,Tablas!$C$34:$D$58,2,0)</f>
        <v>Extremo</v>
      </c>
      <c r="AZ17" s="75" t="s">
        <v>59</v>
      </c>
      <c r="BA17" s="41" t="s">
        <v>320</v>
      </c>
      <c r="BB17" s="41" t="s">
        <v>247</v>
      </c>
      <c r="BC17" s="44">
        <v>44470</v>
      </c>
      <c r="BD17" s="67">
        <v>44531</v>
      </c>
      <c r="BE17" s="41"/>
      <c r="BF17" s="41"/>
    </row>
    <row r="18" spans="1:58" ht="57" customHeight="1" x14ac:dyDescent="0.2">
      <c r="A18" s="74"/>
      <c r="B18" s="74"/>
      <c r="C18" s="74"/>
      <c r="D18" s="75"/>
      <c r="E18" s="74"/>
      <c r="F18" s="74"/>
      <c r="G18" s="74"/>
      <c r="H18" s="75"/>
      <c r="I18" s="75"/>
      <c r="J18" s="82"/>
      <c r="K18" s="83"/>
      <c r="L18" s="83"/>
      <c r="M18" s="83"/>
      <c r="N18" s="83"/>
      <c r="O18" s="83"/>
      <c r="P18" s="83"/>
      <c r="Q18" s="83"/>
      <c r="R18" s="83"/>
      <c r="S18" s="83"/>
      <c r="T18" s="83"/>
      <c r="U18" s="83"/>
      <c r="V18" s="83"/>
      <c r="W18" s="83"/>
      <c r="X18" s="83"/>
      <c r="Y18" s="83"/>
      <c r="Z18" s="83"/>
      <c r="AA18" s="83"/>
      <c r="AB18" s="83"/>
      <c r="AC18" s="83"/>
      <c r="AD18" s="84"/>
      <c r="AE18" s="75"/>
      <c r="AF18" s="82"/>
      <c r="AG18" s="83"/>
      <c r="AH18" s="75"/>
      <c r="AI18" s="33" t="s">
        <v>280</v>
      </c>
      <c r="AJ18" s="41"/>
      <c r="AK18" s="41" t="s">
        <v>54</v>
      </c>
      <c r="AL18" s="41" t="s">
        <v>111</v>
      </c>
      <c r="AM18" s="41" t="s">
        <v>56</v>
      </c>
      <c r="AN18" s="41" t="str">
        <f t="shared" si="17"/>
        <v>CorrectivoManual</v>
      </c>
      <c r="AO18" s="42">
        <f>IFERROR(VLOOKUP(AN18,Tablas!$C$73:$D$78,2,0)," ")</f>
        <v>0.25</v>
      </c>
      <c r="AP18" s="41" t="s">
        <v>230</v>
      </c>
      <c r="AQ18" s="41" t="s">
        <v>231</v>
      </c>
      <c r="AR18" s="41" t="s">
        <v>232</v>
      </c>
      <c r="AS18" s="42">
        <f>IFERROR(AS17-(AS17*AO18),"")</f>
        <v>0.18</v>
      </c>
      <c r="AT18" s="76"/>
      <c r="AU18" s="76"/>
      <c r="AV18" s="75"/>
      <c r="AW18" s="82"/>
      <c r="AX18" s="82"/>
      <c r="AY18" s="74"/>
      <c r="AZ18" s="76"/>
      <c r="BA18" s="33" t="s">
        <v>321</v>
      </c>
      <c r="BB18" s="41" t="s">
        <v>247</v>
      </c>
      <c r="BC18" s="44">
        <v>44470</v>
      </c>
      <c r="BD18" s="67">
        <v>44531</v>
      </c>
      <c r="BE18" s="41"/>
      <c r="BF18" s="41"/>
    </row>
    <row r="19" spans="1:58" ht="63" customHeight="1" x14ac:dyDescent="0.2">
      <c r="A19" s="74"/>
      <c r="B19" s="74"/>
      <c r="C19" s="74"/>
      <c r="D19" s="75">
        <v>10</v>
      </c>
      <c r="E19" s="74" t="s">
        <v>281</v>
      </c>
      <c r="F19" s="74" t="s">
        <v>51</v>
      </c>
      <c r="G19" s="74" t="s">
        <v>205</v>
      </c>
      <c r="H19" s="75">
        <v>1800</v>
      </c>
      <c r="I19" s="75" t="str">
        <f>IFERROR(VLOOKUP(G19,Tablas!$A$15:$C$19,3,0)," ")</f>
        <v>A l t a</v>
      </c>
      <c r="J19" s="82">
        <f>IFERROR(VLOOKUP(G19,Tablas!$A$15:$B$19,2,0)," ")</f>
        <v>0.8</v>
      </c>
      <c r="K19" s="83" t="s">
        <v>53</v>
      </c>
      <c r="L19" s="83" t="s">
        <v>53</v>
      </c>
      <c r="M19" s="83" t="s">
        <v>53</v>
      </c>
      <c r="N19" s="83" t="s">
        <v>53</v>
      </c>
      <c r="O19" s="83" t="s">
        <v>53</v>
      </c>
      <c r="P19" s="83" t="s">
        <v>53</v>
      </c>
      <c r="Q19" s="83" t="s">
        <v>53</v>
      </c>
      <c r="R19" s="83"/>
      <c r="S19" s="83"/>
      <c r="T19" s="83" t="s">
        <v>53</v>
      </c>
      <c r="U19" s="83" t="s">
        <v>53</v>
      </c>
      <c r="V19" s="83" t="s">
        <v>53</v>
      </c>
      <c r="W19" s="83" t="s">
        <v>53</v>
      </c>
      <c r="X19" s="83" t="s">
        <v>53</v>
      </c>
      <c r="Y19" s="83" t="s">
        <v>53</v>
      </c>
      <c r="Z19" s="83"/>
      <c r="AA19" s="83" t="s">
        <v>53</v>
      </c>
      <c r="AB19" s="83" t="s">
        <v>53</v>
      </c>
      <c r="AC19" s="83"/>
      <c r="AD19" s="84">
        <f>COUNTIF(K19:AC19,"X")</f>
        <v>15</v>
      </c>
      <c r="AE19" s="75" t="str">
        <f>IF(AD19=0," ",IF(AD19&lt;6,"Moderado",IF(AD19&lt;12,"Mayor",IF(AD19&lt;20,"Catastrófico"))))</f>
        <v>Catastrófico</v>
      </c>
      <c r="AF19" s="82">
        <f>IFERROR(VLOOKUP(AE19,Tablas!$A$107:$B$109,2,0)," ")</f>
        <v>1</v>
      </c>
      <c r="AG19" s="83" t="str">
        <f>CONCATENATE(I19,AE19)</f>
        <v>A l t aCatastrófico</v>
      </c>
      <c r="AH19" s="75" t="str">
        <f>IFERROR(VLOOKUP(AG19,Tablas!C44:D68,2,0)," ")</f>
        <v>Extremo</v>
      </c>
      <c r="AI19" s="33" t="s">
        <v>282</v>
      </c>
      <c r="AJ19" s="41" t="s">
        <v>54</v>
      </c>
      <c r="AK19" s="41"/>
      <c r="AL19" s="41" t="s">
        <v>55</v>
      </c>
      <c r="AM19" s="41" t="s">
        <v>56</v>
      </c>
      <c r="AN19" s="41" t="str">
        <f t="shared" ref="AN19:AN20" si="24">CONCATENATE(AL19,AM19)</f>
        <v>PreventivoManual</v>
      </c>
      <c r="AO19" s="42">
        <f>IFERROR(VLOOKUP(AN19,Tablas!$C$73:$D$78,2,0)," ")</f>
        <v>0.4</v>
      </c>
      <c r="AP19" s="41" t="s">
        <v>57</v>
      </c>
      <c r="AQ19" s="41" t="s">
        <v>58</v>
      </c>
      <c r="AR19" s="41" t="s">
        <v>232</v>
      </c>
      <c r="AS19" s="42">
        <f>J19-(J19*AO19)</f>
        <v>0.48</v>
      </c>
      <c r="AT19" s="41" t="str">
        <f>IF(AS19=0," ",IF(AS19&lt;20%,"Muy Baja",IF(AS19&lt;40%,"Baja",IF(AS19&lt;60%,"Media",IF(AS19&lt;80%,"A l t a",IF(AS19&gt;80%,"Muy Alta"))))))</f>
        <v>Media</v>
      </c>
      <c r="AU19" s="82">
        <f>+AS21</f>
        <v>0.252</v>
      </c>
      <c r="AV19" s="75" t="str">
        <f>+AE19</f>
        <v>Catastrófico</v>
      </c>
      <c r="AW19" s="82">
        <f>+AF19</f>
        <v>1</v>
      </c>
      <c r="AX19" s="82" t="str">
        <f>CONCATENATE(AT21,AV19)</f>
        <v>BajaCatastrófico</v>
      </c>
      <c r="AY19" s="75" t="str">
        <f>VLOOKUP(AX19,Tablas!$C$34:$D$58,2,0)</f>
        <v>Extremo</v>
      </c>
      <c r="AZ19" s="41" t="s">
        <v>59</v>
      </c>
      <c r="BA19" s="33" t="s">
        <v>322</v>
      </c>
      <c r="BB19" s="41" t="s">
        <v>247</v>
      </c>
      <c r="BC19" s="44">
        <v>44470</v>
      </c>
      <c r="BD19" s="67">
        <v>44531</v>
      </c>
      <c r="BE19" s="41"/>
      <c r="BF19" s="41"/>
    </row>
    <row r="20" spans="1:58" ht="63" x14ac:dyDescent="0.2">
      <c r="A20" s="74"/>
      <c r="B20" s="74"/>
      <c r="C20" s="74"/>
      <c r="D20" s="75"/>
      <c r="E20" s="74"/>
      <c r="F20" s="74"/>
      <c r="G20" s="74"/>
      <c r="H20" s="75"/>
      <c r="I20" s="75"/>
      <c r="J20" s="82"/>
      <c r="K20" s="83"/>
      <c r="L20" s="83"/>
      <c r="M20" s="83"/>
      <c r="N20" s="83"/>
      <c r="O20" s="83"/>
      <c r="P20" s="83"/>
      <c r="Q20" s="83"/>
      <c r="R20" s="83"/>
      <c r="S20" s="83"/>
      <c r="T20" s="83"/>
      <c r="U20" s="83"/>
      <c r="V20" s="83"/>
      <c r="W20" s="83"/>
      <c r="X20" s="83"/>
      <c r="Y20" s="83"/>
      <c r="Z20" s="83"/>
      <c r="AA20" s="83"/>
      <c r="AB20" s="83"/>
      <c r="AC20" s="83"/>
      <c r="AD20" s="84"/>
      <c r="AE20" s="75"/>
      <c r="AF20" s="82"/>
      <c r="AG20" s="83"/>
      <c r="AH20" s="75"/>
      <c r="AI20" s="33" t="s">
        <v>283</v>
      </c>
      <c r="AJ20" s="41"/>
      <c r="AK20" s="41" t="s">
        <v>54</v>
      </c>
      <c r="AL20" s="41" t="s">
        <v>111</v>
      </c>
      <c r="AM20" s="41" t="s">
        <v>56</v>
      </c>
      <c r="AN20" s="41" t="str">
        <f t="shared" si="24"/>
        <v>CorrectivoManual</v>
      </c>
      <c r="AO20" s="42">
        <f>IFERROR(VLOOKUP(AN20,Tablas!$C$73:$D$78,2,0)," ")</f>
        <v>0.25</v>
      </c>
      <c r="AP20" s="41" t="s">
        <v>230</v>
      </c>
      <c r="AQ20" s="41" t="s">
        <v>231</v>
      </c>
      <c r="AR20" s="41" t="s">
        <v>232</v>
      </c>
      <c r="AS20" s="42">
        <f>IFERROR(AS19-(AS19*AO20),"")</f>
        <v>0.36</v>
      </c>
      <c r="AT20" s="41" t="str">
        <f t="shared" ref="AT20:AT21" si="25">IF(AS20=0," ",IF(AS20&lt;20%,"Muy Baja",IF(AS20&lt;40%,"Baja",IF(AS20&lt;60%,"Media",IF(AS20&lt;80%,"A l t a",IF(AS20&gt;80%,"Muy Alta"))))))</f>
        <v>Baja</v>
      </c>
      <c r="AU20" s="82"/>
      <c r="AV20" s="75"/>
      <c r="AW20" s="82"/>
      <c r="AX20" s="82"/>
      <c r="AY20" s="75"/>
      <c r="AZ20" s="41" t="s">
        <v>59</v>
      </c>
      <c r="BA20" s="33" t="s">
        <v>323</v>
      </c>
      <c r="BB20" s="41" t="s">
        <v>247</v>
      </c>
      <c r="BC20" s="44">
        <v>44470</v>
      </c>
      <c r="BD20" s="67">
        <v>44531</v>
      </c>
      <c r="BE20" s="41"/>
      <c r="BF20" s="41"/>
    </row>
    <row r="21" spans="1:58" ht="63" x14ac:dyDescent="0.2">
      <c r="A21" s="74"/>
      <c r="B21" s="74"/>
      <c r="C21" s="74"/>
      <c r="D21" s="75"/>
      <c r="E21" s="74"/>
      <c r="F21" s="74"/>
      <c r="G21" s="74"/>
      <c r="H21" s="75"/>
      <c r="I21" s="75"/>
      <c r="J21" s="82"/>
      <c r="K21" s="83"/>
      <c r="L21" s="83"/>
      <c r="M21" s="83"/>
      <c r="N21" s="83"/>
      <c r="O21" s="83"/>
      <c r="P21" s="83"/>
      <c r="Q21" s="83"/>
      <c r="R21" s="83"/>
      <c r="S21" s="83"/>
      <c r="T21" s="83"/>
      <c r="U21" s="83"/>
      <c r="V21" s="83"/>
      <c r="W21" s="83"/>
      <c r="X21" s="83"/>
      <c r="Y21" s="83"/>
      <c r="Z21" s="83"/>
      <c r="AA21" s="83"/>
      <c r="AB21" s="83"/>
      <c r="AC21" s="83"/>
      <c r="AD21" s="84"/>
      <c r="AE21" s="75"/>
      <c r="AF21" s="82"/>
      <c r="AG21" s="83"/>
      <c r="AH21" s="75"/>
      <c r="AI21" s="33" t="s">
        <v>284</v>
      </c>
      <c r="AJ21" s="41" t="s">
        <v>54</v>
      </c>
      <c r="AK21" s="41"/>
      <c r="AL21" s="41" t="s">
        <v>60</v>
      </c>
      <c r="AM21" s="41" t="s">
        <v>56</v>
      </c>
      <c r="AN21" s="41" t="str">
        <f t="shared" ref="AN21:AN28" si="26">CONCATENATE(AL21,AM21)</f>
        <v>DetectivoManual</v>
      </c>
      <c r="AO21" s="42">
        <f>IFERROR(VLOOKUP(AN21,Tablas!$C$73:$D$78,2,0)," ")</f>
        <v>0.3</v>
      </c>
      <c r="AP21" s="41" t="s">
        <v>230</v>
      </c>
      <c r="AQ21" s="41" t="s">
        <v>58</v>
      </c>
      <c r="AR21" s="41" t="s">
        <v>232</v>
      </c>
      <c r="AS21" s="42">
        <f>IFERROR(AS20-(AS20*AO21),"")</f>
        <v>0.252</v>
      </c>
      <c r="AT21" s="41" t="str">
        <f t="shared" si="25"/>
        <v>Baja</v>
      </c>
      <c r="AU21" s="82"/>
      <c r="AV21" s="75"/>
      <c r="AW21" s="82"/>
      <c r="AX21" s="82"/>
      <c r="AY21" s="75"/>
      <c r="AZ21" s="41" t="s">
        <v>59</v>
      </c>
      <c r="BA21" s="33" t="s">
        <v>324</v>
      </c>
      <c r="BB21" s="41" t="s">
        <v>247</v>
      </c>
      <c r="BC21" s="44">
        <v>44470</v>
      </c>
      <c r="BD21" s="67">
        <v>44531</v>
      </c>
      <c r="BE21" s="41"/>
      <c r="BF21" s="41"/>
    </row>
    <row r="22" spans="1:58" ht="63" customHeight="1" x14ac:dyDescent="0.2">
      <c r="A22" s="74"/>
      <c r="B22" s="74"/>
      <c r="C22" s="74"/>
      <c r="D22" s="75">
        <v>11</v>
      </c>
      <c r="E22" s="74" t="s">
        <v>285</v>
      </c>
      <c r="F22" s="74" t="s">
        <v>51</v>
      </c>
      <c r="G22" s="74" t="s">
        <v>205</v>
      </c>
      <c r="H22" s="74">
        <v>1505</v>
      </c>
      <c r="I22" s="75" t="str">
        <f>IFERROR(VLOOKUP(G22,Tablas!$A$15:$C$19,3,0)," ")</f>
        <v>A l t a</v>
      </c>
      <c r="J22" s="82">
        <f>IFERROR(VLOOKUP(G22,Tablas!$A$15:$B$19,2,0)," ")</f>
        <v>0.8</v>
      </c>
      <c r="K22" s="83" t="s">
        <v>54</v>
      </c>
      <c r="L22" s="83" t="s">
        <v>54</v>
      </c>
      <c r="M22" s="83" t="s">
        <v>54</v>
      </c>
      <c r="N22" s="83" t="s">
        <v>54</v>
      </c>
      <c r="O22" s="83" t="s">
        <v>54</v>
      </c>
      <c r="P22" s="83" t="s">
        <v>54</v>
      </c>
      <c r="Q22" s="83" t="s">
        <v>54</v>
      </c>
      <c r="R22" s="83"/>
      <c r="S22" s="83"/>
      <c r="T22" s="83" t="s">
        <v>54</v>
      </c>
      <c r="U22" s="83" t="s">
        <v>54</v>
      </c>
      <c r="V22" s="83" t="s">
        <v>54</v>
      </c>
      <c r="W22" s="83" t="s">
        <v>54</v>
      </c>
      <c r="X22" s="83" t="s">
        <v>54</v>
      </c>
      <c r="Y22" s="83" t="s">
        <v>54</v>
      </c>
      <c r="Z22" s="83"/>
      <c r="AA22" s="83" t="s">
        <v>54</v>
      </c>
      <c r="AB22" s="83" t="s">
        <v>54</v>
      </c>
      <c r="AC22" s="83"/>
      <c r="AD22" s="84">
        <f>COUNTIF(K22:AC23,"X")</f>
        <v>15</v>
      </c>
      <c r="AE22" s="75" t="str">
        <f>IF(AD22=0," ",IF(AD22&lt;6,"Moderado",IF(AD22&lt;12,"Mayor",IF(AD22&lt;20,"Catastrófico"))))</f>
        <v>Catastrófico</v>
      </c>
      <c r="AF22" s="82">
        <f>IFERROR(VLOOKUP(AE22,Tablas!$A$107:$B$109,2,0)," ")</f>
        <v>1</v>
      </c>
      <c r="AG22" s="83" t="str">
        <f>CONCATENATE(I22,AE22)</f>
        <v>A l t aCatastrófico</v>
      </c>
      <c r="AH22" s="75" t="str">
        <f>IFERROR(VLOOKUP(AG22,Tablas!C47:D71,2,0)," ")</f>
        <v>Extremo</v>
      </c>
      <c r="AI22" s="33" t="s">
        <v>286</v>
      </c>
      <c r="AJ22" s="41" t="s">
        <v>54</v>
      </c>
      <c r="AK22" s="41"/>
      <c r="AL22" s="41" t="s">
        <v>60</v>
      </c>
      <c r="AM22" s="41" t="s">
        <v>56</v>
      </c>
      <c r="AN22" s="41" t="str">
        <f t="shared" si="26"/>
        <v>DetectivoManual</v>
      </c>
      <c r="AO22" s="42">
        <f>IFERROR(VLOOKUP(AN22,Tablas!$C$73:$D$78,2,0)," ")</f>
        <v>0.3</v>
      </c>
      <c r="AP22" s="41" t="s">
        <v>230</v>
      </c>
      <c r="AQ22" s="41" t="s">
        <v>231</v>
      </c>
      <c r="AR22" s="41" t="s">
        <v>232</v>
      </c>
      <c r="AS22" s="42">
        <f t="shared" ref="AS22" si="27">J22-(J22*AO22)</f>
        <v>0.56000000000000005</v>
      </c>
      <c r="AT22" s="75" t="str">
        <f>IF(AS22=0," ",IF(AS22&lt;20%,"Muy Baja",IF(AS22&lt;40%,"Baja",IF(AS22&lt;60%,"Media",IF(AS22&lt;80%,"A l t a",IF(AS22&gt;80%,"Muy Alta"))))))</f>
        <v>Media</v>
      </c>
      <c r="AU22" s="82">
        <f>IFERROR(AS22-(AS22*AO23)," ")</f>
        <v>0.33600000000000002</v>
      </c>
      <c r="AV22" s="75" t="str">
        <f>+AE22</f>
        <v>Catastrófico</v>
      </c>
      <c r="AW22" s="82">
        <f t="shared" ref="AW22" si="28">+AF22</f>
        <v>1</v>
      </c>
      <c r="AX22" s="82" t="str">
        <f t="shared" ref="AX22" si="29">CONCATENATE(AT22,AV22)</f>
        <v>MediaCatastrófico</v>
      </c>
      <c r="AY22" s="74" t="str">
        <f>VLOOKUP(AX22,Tablas!$C$34:$D$58,2,0)</f>
        <v>Extremo</v>
      </c>
      <c r="AZ22" s="75" t="s">
        <v>59</v>
      </c>
      <c r="BA22" s="33" t="s">
        <v>325</v>
      </c>
      <c r="BB22" s="41" t="s">
        <v>247</v>
      </c>
      <c r="BC22" s="44">
        <v>44470</v>
      </c>
      <c r="BD22" s="67">
        <v>44531</v>
      </c>
      <c r="BE22" s="41"/>
      <c r="BF22" s="41"/>
    </row>
    <row r="23" spans="1:58" ht="31.5" x14ac:dyDescent="0.2">
      <c r="A23" s="74"/>
      <c r="B23" s="74"/>
      <c r="C23" s="74"/>
      <c r="D23" s="75"/>
      <c r="E23" s="74"/>
      <c r="F23" s="74"/>
      <c r="G23" s="74"/>
      <c r="H23" s="74"/>
      <c r="I23" s="75"/>
      <c r="J23" s="82"/>
      <c r="K23" s="83"/>
      <c r="L23" s="83"/>
      <c r="M23" s="83"/>
      <c r="N23" s="83"/>
      <c r="O23" s="83"/>
      <c r="P23" s="83"/>
      <c r="Q23" s="83"/>
      <c r="R23" s="83"/>
      <c r="S23" s="83"/>
      <c r="T23" s="83"/>
      <c r="U23" s="83"/>
      <c r="V23" s="83"/>
      <c r="W23" s="83"/>
      <c r="X23" s="83"/>
      <c r="Y23" s="83"/>
      <c r="Z23" s="83"/>
      <c r="AA23" s="83"/>
      <c r="AB23" s="83"/>
      <c r="AC23" s="83"/>
      <c r="AD23" s="84"/>
      <c r="AE23" s="75"/>
      <c r="AF23" s="82"/>
      <c r="AG23" s="83"/>
      <c r="AH23" s="75"/>
      <c r="AI23" s="33" t="s">
        <v>287</v>
      </c>
      <c r="AJ23" s="41" t="s">
        <v>54</v>
      </c>
      <c r="AK23" s="41"/>
      <c r="AL23" s="41" t="s">
        <v>55</v>
      </c>
      <c r="AM23" s="41" t="s">
        <v>56</v>
      </c>
      <c r="AN23" s="41" t="str">
        <f t="shared" si="26"/>
        <v>PreventivoManual</v>
      </c>
      <c r="AO23" s="42">
        <f>IFERROR(VLOOKUP(AN23,Tablas!$C$73:$D$78,2,0)," ")</f>
        <v>0.4</v>
      </c>
      <c r="AP23" s="41" t="s">
        <v>230</v>
      </c>
      <c r="AQ23" s="41" t="s">
        <v>231</v>
      </c>
      <c r="AR23" s="41" t="s">
        <v>232</v>
      </c>
      <c r="AS23" s="42">
        <f>IFERROR(AS22-(AS22*AO23),"")</f>
        <v>0.33600000000000002</v>
      </c>
      <c r="AT23" s="76"/>
      <c r="AU23" s="76"/>
      <c r="AV23" s="75"/>
      <c r="AW23" s="82"/>
      <c r="AX23" s="82"/>
      <c r="AY23" s="74"/>
      <c r="AZ23" s="76"/>
      <c r="BA23" s="33" t="s">
        <v>326</v>
      </c>
      <c r="BB23" s="41" t="s">
        <v>247</v>
      </c>
      <c r="BC23" s="44">
        <v>44470</v>
      </c>
      <c r="BD23" s="67">
        <v>44531</v>
      </c>
      <c r="BE23" s="41"/>
      <c r="BF23" s="41"/>
    </row>
    <row r="24" spans="1:58" ht="106.5" customHeight="1" x14ac:dyDescent="0.2">
      <c r="A24" s="74" t="s">
        <v>306</v>
      </c>
      <c r="B24" s="74" t="s">
        <v>307</v>
      </c>
      <c r="C24" s="74" t="s">
        <v>338</v>
      </c>
      <c r="D24" s="75">
        <v>12</v>
      </c>
      <c r="E24" s="74" t="s">
        <v>339</v>
      </c>
      <c r="F24" s="74" t="s">
        <v>193</v>
      </c>
      <c r="G24" s="74" t="s">
        <v>207</v>
      </c>
      <c r="H24" s="75">
        <v>41600</v>
      </c>
      <c r="I24" s="75" t="str">
        <f>IFERROR(VLOOKUP(G24,Tablas!$A$15:$C$19,3,0)," ")</f>
        <v>Muy Alta</v>
      </c>
      <c r="J24" s="82">
        <f>IFERROR(VLOOKUP(G24,Tablas!$A$15:$B$19,2,0)," ")</f>
        <v>1</v>
      </c>
      <c r="K24" s="82" t="s">
        <v>54</v>
      </c>
      <c r="L24" s="82" t="s">
        <v>54</v>
      </c>
      <c r="M24" s="82" t="s">
        <v>54</v>
      </c>
      <c r="N24" s="82" t="s">
        <v>54</v>
      </c>
      <c r="O24" s="82" t="s">
        <v>54</v>
      </c>
      <c r="P24" s="82" t="s">
        <v>54</v>
      </c>
      <c r="Q24" s="82" t="s">
        <v>54</v>
      </c>
      <c r="R24" s="82" t="s">
        <v>54</v>
      </c>
      <c r="S24" s="82" t="s">
        <v>54</v>
      </c>
      <c r="T24" s="82" t="s">
        <v>54</v>
      </c>
      <c r="U24" s="82" t="s">
        <v>54</v>
      </c>
      <c r="V24" s="82" t="s">
        <v>54</v>
      </c>
      <c r="W24" s="85"/>
      <c r="X24" s="85"/>
      <c r="Y24" s="82" t="s">
        <v>54</v>
      </c>
      <c r="Z24" s="82"/>
      <c r="AA24" s="82"/>
      <c r="AB24" s="82"/>
      <c r="AC24" s="85"/>
      <c r="AD24" s="84">
        <f>COUNTIF(K24:AC25,"X")</f>
        <v>13</v>
      </c>
      <c r="AE24" s="75" t="str">
        <f>IF(AD24=0," ",IF(AD24&lt;6,"Moderado",IF(AD24&lt;12,"Mayor",IF(AD24&lt;20,"Catastrófico"))))</f>
        <v>Catastrófico</v>
      </c>
      <c r="AF24" s="82">
        <f>IFERROR(VLOOKUP(AE24,Tablas!$A$107:$B$109,2,0)," ")</f>
        <v>1</v>
      </c>
      <c r="AG24" s="83" t="str">
        <f>CONCATENATE(I24,AE24)</f>
        <v>Muy AltaCatastrófico</v>
      </c>
      <c r="AH24" s="75" t="str">
        <f>IFERROR(VLOOKUP(AG24,Tablas!C49:D73,2,0)," ")</f>
        <v>Extremo</v>
      </c>
      <c r="AI24" s="33" t="s">
        <v>317</v>
      </c>
      <c r="AJ24" s="41" t="s">
        <v>54</v>
      </c>
      <c r="AK24" s="41"/>
      <c r="AL24" s="41" t="s">
        <v>55</v>
      </c>
      <c r="AM24" s="41" t="s">
        <v>56</v>
      </c>
      <c r="AN24" s="41" t="str">
        <f t="shared" si="26"/>
        <v>PreventivoManual</v>
      </c>
      <c r="AO24" s="42">
        <f>IFERROR(VLOOKUP(AN24,Tablas!$C$73:$D$78,2,0)," ")</f>
        <v>0.4</v>
      </c>
      <c r="AP24" s="41" t="s">
        <v>57</v>
      </c>
      <c r="AQ24" s="41" t="s">
        <v>58</v>
      </c>
      <c r="AR24" s="41" t="s">
        <v>232</v>
      </c>
      <c r="AS24" s="42">
        <f t="shared" ref="AS24" si="30">J24-(J24*AO24)</f>
        <v>0.6</v>
      </c>
      <c r="AT24" s="75" t="str">
        <f>IF(AS24=0," ",IF(AS24&lt;20%,"Muy Baja",IF(AS24&lt;40%,"Baja",IF(AS24&lt;60%,"Media",IF(AS24&lt;80%,"A l t a",IF(AS24&gt;80%,"Muy Alta"))))))</f>
        <v>A l t a</v>
      </c>
      <c r="AU24" s="82">
        <f>IFERROR(AS24-(AS24*AO25)," ")</f>
        <v>0.36</v>
      </c>
      <c r="AV24" s="75" t="str">
        <f>+AE24</f>
        <v>Catastrófico</v>
      </c>
      <c r="AW24" s="82">
        <f t="shared" ref="AW24" si="31">+AF24</f>
        <v>1</v>
      </c>
      <c r="AX24" s="82" t="str">
        <f t="shared" ref="AX24" si="32">CONCATENATE(AT24,AV24)</f>
        <v>A l t aCatastrófico</v>
      </c>
      <c r="AY24" s="74" t="str">
        <f>VLOOKUP(AX24,Tablas!$C$34:$D$58,2,0)</f>
        <v>Extremo</v>
      </c>
      <c r="AZ24" s="75" t="s">
        <v>59</v>
      </c>
      <c r="BA24" s="33" t="s">
        <v>318</v>
      </c>
      <c r="BB24" s="33" t="s">
        <v>288</v>
      </c>
      <c r="BC24" s="70">
        <v>44440</v>
      </c>
      <c r="BD24" s="71" t="s">
        <v>289</v>
      </c>
      <c r="BE24" s="41"/>
      <c r="BF24" s="41"/>
    </row>
    <row r="25" spans="1:58" ht="96" customHeight="1" x14ac:dyDescent="0.2">
      <c r="A25" s="74"/>
      <c r="B25" s="74"/>
      <c r="C25" s="74"/>
      <c r="D25" s="75"/>
      <c r="E25" s="74"/>
      <c r="F25" s="74"/>
      <c r="G25" s="74"/>
      <c r="H25" s="75"/>
      <c r="I25" s="75"/>
      <c r="J25" s="82"/>
      <c r="K25" s="76"/>
      <c r="L25" s="76"/>
      <c r="M25" s="76"/>
      <c r="N25" s="76"/>
      <c r="O25" s="76"/>
      <c r="P25" s="76"/>
      <c r="Q25" s="76"/>
      <c r="R25" s="76"/>
      <c r="S25" s="76"/>
      <c r="T25" s="76"/>
      <c r="U25" s="76"/>
      <c r="V25" s="76"/>
      <c r="W25" s="76"/>
      <c r="X25" s="76"/>
      <c r="Y25" s="76"/>
      <c r="Z25" s="76"/>
      <c r="AA25" s="76"/>
      <c r="AB25" s="76"/>
      <c r="AC25" s="76"/>
      <c r="AD25" s="84"/>
      <c r="AE25" s="75"/>
      <c r="AF25" s="82"/>
      <c r="AG25" s="83"/>
      <c r="AH25" s="75"/>
      <c r="AI25" s="33" t="s">
        <v>319</v>
      </c>
      <c r="AJ25" s="41" t="s">
        <v>54</v>
      </c>
      <c r="AK25" s="41"/>
      <c r="AL25" s="41" t="s">
        <v>55</v>
      </c>
      <c r="AM25" s="41" t="s">
        <v>56</v>
      </c>
      <c r="AN25" s="41" t="str">
        <f t="shared" si="26"/>
        <v>PreventivoManual</v>
      </c>
      <c r="AO25" s="42">
        <f>IFERROR(VLOOKUP(AN25,Tablas!$C$73:$D$78,2,0)," ")</f>
        <v>0.4</v>
      </c>
      <c r="AP25" s="41" t="s">
        <v>57</v>
      </c>
      <c r="AQ25" s="41" t="s">
        <v>58</v>
      </c>
      <c r="AR25" s="41" t="s">
        <v>232</v>
      </c>
      <c r="AS25" s="42">
        <f>IFERROR(AS24-(AS24*AO25),"")</f>
        <v>0.36</v>
      </c>
      <c r="AT25" s="76"/>
      <c r="AU25" s="76"/>
      <c r="AV25" s="75"/>
      <c r="AW25" s="82"/>
      <c r="AX25" s="82"/>
      <c r="AY25" s="74"/>
      <c r="AZ25" s="76"/>
      <c r="BA25" s="33" t="s">
        <v>290</v>
      </c>
      <c r="BB25" s="33" t="s">
        <v>291</v>
      </c>
      <c r="BC25" s="70">
        <v>44440</v>
      </c>
      <c r="BD25" s="71" t="s">
        <v>292</v>
      </c>
      <c r="BE25" s="41"/>
      <c r="BF25" s="41"/>
    </row>
    <row r="26" spans="1:58" ht="147.75" customHeight="1" x14ac:dyDescent="0.2">
      <c r="A26" s="74"/>
      <c r="B26" s="33" t="s">
        <v>344</v>
      </c>
      <c r="C26" s="33" t="s">
        <v>308</v>
      </c>
      <c r="D26" s="45">
        <v>13</v>
      </c>
      <c r="E26" s="33" t="s">
        <v>293</v>
      </c>
      <c r="F26" s="33" t="s">
        <v>195</v>
      </c>
      <c r="G26" s="33" t="s">
        <v>205</v>
      </c>
      <c r="H26" s="41">
        <v>240</v>
      </c>
      <c r="I26" s="41" t="str">
        <f>IFERROR(VLOOKUP(G26,Tablas!$A$15:$C$19,3,0)," ")</f>
        <v>A l t a</v>
      </c>
      <c r="J26" s="42">
        <f>IFERROR(VLOOKUP(G26,Tablas!$A$15:$B$19,2,0)," ")</f>
        <v>0.8</v>
      </c>
      <c r="K26" s="42" t="s">
        <v>54</v>
      </c>
      <c r="L26" s="42" t="s">
        <v>54</v>
      </c>
      <c r="M26" s="42" t="s">
        <v>54</v>
      </c>
      <c r="N26" s="42" t="s">
        <v>54</v>
      </c>
      <c r="O26" s="42" t="s">
        <v>54</v>
      </c>
      <c r="P26" s="42" t="s">
        <v>54</v>
      </c>
      <c r="Q26" s="42" t="s">
        <v>54</v>
      </c>
      <c r="R26" s="42"/>
      <c r="S26" s="42" t="s">
        <v>54</v>
      </c>
      <c r="T26" s="42"/>
      <c r="U26" s="42" t="s">
        <v>54</v>
      </c>
      <c r="V26" s="42" t="s">
        <v>54</v>
      </c>
      <c r="W26" s="42"/>
      <c r="X26" s="42" t="s">
        <v>54</v>
      </c>
      <c r="Y26" s="42"/>
      <c r="Z26" s="42"/>
      <c r="AA26" s="42"/>
      <c r="AB26" s="42"/>
      <c r="AC26" s="42"/>
      <c r="AD26" s="43">
        <f>COUNTIF(K26:AC26,"X")</f>
        <v>11</v>
      </c>
      <c r="AE26" s="41" t="str">
        <f>IF(AD26=0," ",IF(AD26&lt;6,"Moderado",IF(AD26&lt;12,"Mayor",IF(AD26&lt;20,"Catastrófico"))))</f>
        <v>Mayor</v>
      </c>
      <c r="AF26" s="42">
        <f>IFERROR(VLOOKUP(AE26,Tablas!$A$107:$B$109,2,0)," ")</f>
        <v>0.8</v>
      </c>
      <c r="AG26" s="42" t="str">
        <f>CONCATENATE(I26,AE26)</f>
        <v>A l t aMayor</v>
      </c>
      <c r="AH26" s="41" t="str">
        <f>IFERROR(VLOOKUP(AG26,Tablas!$C$51:$D$75,2,0)," ")</f>
        <v>Alto</v>
      </c>
      <c r="AI26" s="33" t="s">
        <v>296</v>
      </c>
      <c r="AJ26" s="41" t="s">
        <v>54</v>
      </c>
      <c r="AK26" s="41"/>
      <c r="AL26" s="41" t="s">
        <v>55</v>
      </c>
      <c r="AM26" s="41" t="s">
        <v>56</v>
      </c>
      <c r="AN26" s="41" t="str">
        <f t="shared" si="26"/>
        <v>PreventivoManual</v>
      </c>
      <c r="AO26" s="42">
        <f>IFERROR(VLOOKUP(AN26,Tablas!$C$73:$D$78,2,0)," ")</f>
        <v>0.4</v>
      </c>
      <c r="AP26" s="41" t="s">
        <v>57</v>
      </c>
      <c r="AQ26" s="41" t="s">
        <v>58</v>
      </c>
      <c r="AR26" s="33" t="s">
        <v>232</v>
      </c>
      <c r="AS26" s="42">
        <f>J26-(J26*AO26)</f>
        <v>0.48</v>
      </c>
      <c r="AT26" s="41" t="str">
        <f>IF(AS26&lt;20%,"Muy Baja",IF(AS26&lt;40%,"Baja",IF(AS26&lt;60%,"Media",IF(AS26&lt;80%,"A l t a",IF(AS26&gt;80%,"Muy Alta")))))</f>
        <v>Media</v>
      </c>
      <c r="AU26" s="42">
        <f>+AS26</f>
        <v>0.48</v>
      </c>
      <c r="AV26" s="41" t="str">
        <f>+AE26</f>
        <v>Mayor</v>
      </c>
      <c r="AW26" s="42">
        <f t="shared" ref="AW26:AW29" si="33">+AF26</f>
        <v>0.8</v>
      </c>
      <c r="AX26" s="42" t="str">
        <f>CONCATENATE(AT26,AV26)</f>
        <v>MediaMayor</v>
      </c>
      <c r="AY26" s="41" t="str">
        <f>VLOOKUP(AX26,Tablas!$C$34:$D$58,2,0)</f>
        <v>Alto</v>
      </c>
      <c r="AZ26" s="33" t="s">
        <v>59</v>
      </c>
      <c r="BA26" s="33" t="s">
        <v>299</v>
      </c>
      <c r="BB26" s="33" t="s">
        <v>302</v>
      </c>
      <c r="BC26" s="70">
        <v>44409</v>
      </c>
      <c r="BD26" s="70" t="s">
        <v>289</v>
      </c>
      <c r="BE26" s="41"/>
      <c r="BF26" s="41"/>
    </row>
    <row r="27" spans="1:58" ht="114.75" customHeight="1" x14ac:dyDescent="0.2">
      <c r="A27" s="74"/>
      <c r="B27" s="33" t="s">
        <v>310</v>
      </c>
      <c r="C27" s="33" t="s">
        <v>309</v>
      </c>
      <c r="D27" s="45">
        <v>14</v>
      </c>
      <c r="E27" s="33" t="s">
        <v>294</v>
      </c>
      <c r="F27" s="33" t="s">
        <v>51</v>
      </c>
      <c r="G27" s="33" t="s">
        <v>52</v>
      </c>
      <c r="H27" s="41">
        <v>75</v>
      </c>
      <c r="I27" s="41" t="str">
        <f>IFERROR(VLOOKUP(G27,Tablas!$A$15:$C$19,3,0)," ")</f>
        <v>Media</v>
      </c>
      <c r="J27" s="42">
        <f>IFERROR(VLOOKUP(G27,Tablas!$A$15:$B$19,2,0)," ")</f>
        <v>0.6</v>
      </c>
      <c r="K27" s="33" t="s">
        <v>54</v>
      </c>
      <c r="L27" s="33" t="s">
        <v>54</v>
      </c>
      <c r="M27" s="33"/>
      <c r="N27" s="33"/>
      <c r="O27" s="33" t="s">
        <v>54</v>
      </c>
      <c r="P27" s="33"/>
      <c r="Q27" s="33"/>
      <c r="R27" s="33"/>
      <c r="S27" s="33"/>
      <c r="T27" s="33"/>
      <c r="U27" s="33" t="s">
        <v>54</v>
      </c>
      <c r="V27" s="33" t="s">
        <v>54</v>
      </c>
      <c r="W27" s="33"/>
      <c r="X27" s="33" t="s">
        <v>54</v>
      </c>
      <c r="Y27" s="33"/>
      <c r="Z27" s="33"/>
      <c r="AA27" s="33"/>
      <c r="AB27" s="33"/>
      <c r="AC27" s="33"/>
      <c r="AD27" s="43">
        <f>COUNTIF(K27:AC27,"X")</f>
        <v>6</v>
      </c>
      <c r="AE27" s="41" t="str">
        <f>IF(AD27=0," ",IF(AD27&lt;6,"Moderado",IF(AD27&lt;12,"Mayor",IF(AD27&lt;20,"Catastrófico"))))</f>
        <v>Mayor</v>
      </c>
      <c r="AF27" s="42">
        <f>IFERROR(VLOOKUP(AE27,Tablas!$A$107:$B$109,2,0)," ")</f>
        <v>0.8</v>
      </c>
      <c r="AG27" s="42" t="str">
        <f>CONCATENATE(I27,AE27)</f>
        <v>MediaMayor</v>
      </c>
      <c r="AH27" s="41" t="str">
        <f>IFERROR(VLOOKUP(AG27,Tablas!$C$51:$D$75,2,0)," ")</f>
        <v>Alto</v>
      </c>
      <c r="AI27" s="33" t="s">
        <v>297</v>
      </c>
      <c r="AJ27" s="41" t="s">
        <v>54</v>
      </c>
      <c r="AK27" s="41"/>
      <c r="AL27" s="41" t="s">
        <v>55</v>
      </c>
      <c r="AM27" s="41" t="s">
        <v>56</v>
      </c>
      <c r="AN27" s="41" t="str">
        <f t="shared" si="26"/>
        <v>PreventivoManual</v>
      </c>
      <c r="AO27" s="42">
        <f>IFERROR(VLOOKUP(AN27,Tablas!$C$73:$D$78,2,0)," ")</f>
        <v>0.4</v>
      </c>
      <c r="AP27" s="41" t="s">
        <v>57</v>
      </c>
      <c r="AQ27" s="41" t="s">
        <v>58</v>
      </c>
      <c r="AR27" s="33" t="s">
        <v>232</v>
      </c>
      <c r="AS27" s="42">
        <f>J27-(J27*AO27)</f>
        <v>0.36</v>
      </c>
      <c r="AT27" s="41" t="str">
        <f>IF(AS27&lt;20%,"Muy Baja",IF(AS27&lt;40%,"Baja",IF(AS27&lt;60%,"Media",IF(AS27&lt;80%,"A l t a",IF(AS27&gt;80%,"Muy Alta")))))</f>
        <v>Baja</v>
      </c>
      <c r="AU27" s="42">
        <f>+AS27</f>
        <v>0.36</v>
      </c>
      <c r="AV27" s="41" t="str">
        <f>+AE27</f>
        <v>Mayor</v>
      </c>
      <c r="AW27" s="42">
        <f t="shared" si="33"/>
        <v>0.8</v>
      </c>
      <c r="AX27" s="42" t="str">
        <f>CONCATENATE(AT27,AV27)</f>
        <v>BajaMayor</v>
      </c>
      <c r="AY27" s="41" t="str">
        <f>VLOOKUP(AX27,Tablas!$C$34:$D$58,2,0)</f>
        <v>Alto</v>
      </c>
      <c r="AZ27" s="33" t="s">
        <v>59</v>
      </c>
      <c r="BA27" s="33" t="s">
        <v>300</v>
      </c>
      <c r="BB27" s="33" t="s">
        <v>303</v>
      </c>
      <c r="BC27" s="33" t="s">
        <v>304</v>
      </c>
      <c r="BD27" s="33" t="s">
        <v>289</v>
      </c>
      <c r="BE27" s="41"/>
      <c r="BF27" s="41"/>
    </row>
    <row r="28" spans="1:58" ht="100.5" customHeight="1" x14ac:dyDescent="0.2">
      <c r="A28" s="74"/>
      <c r="B28" s="33" t="s">
        <v>340</v>
      </c>
      <c r="C28" s="33" t="s">
        <v>311</v>
      </c>
      <c r="D28" s="45">
        <v>15</v>
      </c>
      <c r="E28" s="33" t="s">
        <v>295</v>
      </c>
      <c r="F28" s="33" t="s">
        <v>51</v>
      </c>
      <c r="G28" s="33" t="s">
        <v>207</v>
      </c>
      <c r="H28" s="41">
        <v>52000</v>
      </c>
      <c r="I28" s="41" t="str">
        <f>IFERROR(VLOOKUP(G28,Tablas!$A$15:$C$19,3,0)," ")</f>
        <v>Muy Alta</v>
      </c>
      <c r="J28" s="42">
        <f>IFERROR(VLOOKUP(G28,Tablas!$A$15:$B$19,2,0)," ")</f>
        <v>1</v>
      </c>
      <c r="K28" s="42"/>
      <c r="L28" s="42"/>
      <c r="M28" s="42" t="s">
        <v>54</v>
      </c>
      <c r="N28" s="42" t="s">
        <v>54</v>
      </c>
      <c r="O28" s="42" t="s">
        <v>54</v>
      </c>
      <c r="P28" s="42"/>
      <c r="Q28" s="42" t="s">
        <v>54</v>
      </c>
      <c r="R28" s="42"/>
      <c r="S28" s="42"/>
      <c r="T28" s="42" t="s">
        <v>54</v>
      </c>
      <c r="U28" s="42" t="s">
        <v>54</v>
      </c>
      <c r="V28" s="42" t="s">
        <v>54</v>
      </c>
      <c r="W28" s="42" t="s">
        <v>54</v>
      </c>
      <c r="X28" s="42" t="s">
        <v>54</v>
      </c>
      <c r="Y28" s="42"/>
      <c r="Z28" s="42"/>
      <c r="AA28" s="42"/>
      <c r="AB28" s="42"/>
      <c r="AC28" s="42"/>
      <c r="AD28" s="43">
        <f>COUNTIF(K28:AC28,"X")</f>
        <v>9</v>
      </c>
      <c r="AE28" s="41" t="str">
        <f>IF(AD28=0," ",IF(AD28&lt;6,"Moderado",IF(AD28&lt;12,"Mayor",IF(AD28&lt;20,"Catastrófico"))))</f>
        <v>Mayor</v>
      </c>
      <c r="AF28" s="42">
        <f>IFERROR(VLOOKUP(AE28,Tablas!$A$107:$B$109,2,0)," ")</f>
        <v>0.8</v>
      </c>
      <c r="AG28" s="42" t="str">
        <f>CONCATENATE(I28,AE28)</f>
        <v>Muy AltaMayor</v>
      </c>
      <c r="AH28" s="41" t="str">
        <f>IFERROR(VLOOKUP(AG28,Tablas!C53:D77,2,0)," ")</f>
        <v>Alto</v>
      </c>
      <c r="AI28" s="33" t="s">
        <v>298</v>
      </c>
      <c r="AJ28" s="41" t="s">
        <v>54</v>
      </c>
      <c r="AK28" s="41"/>
      <c r="AL28" s="41" t="s">
        <v>55</v>
      </c>
      <c r="AM28" s="41" t="s">
        <v>56</v>
      </c>
      <c r="AN28" s="41" t="str">
        <f t="shared" si="26"/>
        <v>PreventivoManual</v>
      </c>
      <c r="AO28" s="42">
        <f>IFERROR(VLOOKUP(AN28,Tablas!$C$73:$D$78,2,0)," ")</f>
        <v>0.4</v>
      </c>
      <c r="AP28" s="41" t="s">
        <v>57</v>
      </c>
      <c r="AQ28" s="41" t="s">
        <v>58</v>
      </c>
      <c r="AR28" s="33" t="s">
        <v>232</v>
      </c>
      <c r="AS28" s="42">
        <f>J28-(J28*AO28)</f>
        <v>0.6</v>
      </c>
      <c r="AT28" s="41" t="str">
        <f>IF(AS28&lt;20%,"Muy Baja",IF(AS28&lt;40%,"Baja",IF(AS28&lt;60%,"Media",IF(AS28&lt;80%,"A l t a",IF(AS28&gt;80%,"Muy Alta")))))</f>
        <v>A l t a</v>
      </c>
      <c r="AU28" s="42">
        <f>+AS28</f>
        <v>0.6</v>
      </c>
      <c r="AV28" s="41" t="str">
        <f>+AE28</f>
        <v>Mayor</v>
      </c>
      <c r="AW28" s="42">
        <f t="shared" si="33"/>
        <v>0.8</v>
      </c>
      <c r="AX28" s="42" t="str">
        <f>CONCATENATE(AT28,AV28)</f>
        <v>A l t aMayor</v>
      </c>
      <c r="AY28" s="41" t="str">
        <f>VLOOKUP(AX28,Tablas!$C$34:$D$58,2,0)</f>
        <v>Alto</v>
      </c>
      <c r="AZ28" s="33" t="s">
        <v>59</v>
      </c>
      <c r="BA28" s="33" t="s">
        <v>301</v>
      </c>
      <c r="BB28" s="33" t="s">
        <v>305</v>
      </c>
      <c r="BC28" s="70">
        <v>44409</v>
      </c>
      <c r="BD28" s="41" t="s">
        <v>289</v>
      </c>
      <c r="BE28" s="41"/>
      <c r="BF28" s="41"/>
    </row>
    <row r="29" spans="1:58" ht="134.25" customHeight="1" x14ac:dyDescent="0.2">
      <c r="A29" s="74" t="s">
        <v>244</v>
      </c>
      <c r="B29" s="74" t="s">
        <v>245</v>
      </c>
      <c r="C29" s="74" t="s">
        <v>246</v>
      </c>
      <c r="D29" s="75">
        <v>16</v>
      </c>
      <c r="E29" s="74" t="s">
        <v>312</v>
      </c>
      <c r="F29" s="74" t="s">
        <v>193</v>
      </c>
      <c r="G29" s="74" t="s">
        <v>202</v>
      </c>
      <c r="H29" s="75">
        <v>24</v>
      </c>
      <c r="I29" s="75" t="str">
        <f>IFERROR(VLOOKUP(G29,Tablas!$A$15:$C$19,3,0)," ")</f>
        <v>Baja</v>
      </c>
      <c r="J29" s="82">
        <f>IFERROR(VLOOKUP(G29,Tablas!$A$15:$B$19,2,0)," ")</f>
        <v>0.4</v>
      </c>
      <c r="K29" s="83" t="s">
        <v>53</v>
      </c>
      <c r="L29" s="83"/>
      <c r="M29" s="83"/>
      <c r="N29" s="83"/>
      <c r="O29" s="83" t="s">
        <v>53</v>
      </c>
      <c r="P29" s="83"/>
      <c r="Q29" s="83"/>
      <c r="R29" s="83"/>
      <c r="S29" s="83" t="s">
        <v>53</v>
      </c>
      <c r="T29" s="83" t="s">
        <v>53</v>
      </c>
      <c r="U29" s="83" t="s">
        <v>53</v>
      </c>
      <c r="V29" s="83" t="s">
        <v>53</v>
      </c>
      <c r="W29" s="83" t="s">
        <v>53</v>
      </c>
      <c r="X29" s="83" t="s">
        <v>53</v>
      </c>
      <c r="Y29" s="83"/>
      <c r="Z29" s="83"/>
      <c r="AA29" s="83"/>
      <c r="AB29" s="83"/>
      <c r="AC29" s="83"/>
      <c r="AD29" s="84">
        <f>COUNTIF(K29:AC30,"X")</f>
        <v>8</v>
      </c>
      <c r="AE29" s="75" t="str">
        <f>IF(AD29=0," ",IF(AD29&lt;6,"Moderado",IF(AD29&lt;12,"Mayor",IF(AD29&lt;20,"Catastrófico"))))</f>
        <v>Mayor</v>
      </c>
      <c r="AF29" s="82">
        <f>IFERROR(VLOOKUP(AE29,Tablas!$A$107:$B$109,2,0)," ")</f>
        <v>0.8</v>
      </c>
      <c r="AG29" s="83" t="str">
        <f>CONCATENATE(I29,AE29)</f>
        <v>BajaMayor</v>
      </c>
      <c r="AH29" s="75" t="s">
        <v>226</v>
      </c>
      <c r="AI29" s="33" t="s">
        <v>313</v>
      </c>
      <c r="AJ29" s="41" t="s">
        <v>54</v>
      </c>
      <c r="AK29" s="41"/>
      <c r="AL29" s="41" t="s">
        <v>55</v>
      </c>
      <c r="AM29" s="41" t="s">
        <v>56</v>
      </c>
      <c r="AN29" s="41" t="str">
        <f t="shared" ref="AN29:AN30" si="34">CONCATENATE(AL29,AM29)</f>
        <v>PreventivoManual</v>
      </c>
      <c r="AO29" s="42">
        <f>IFERROR(VLOOKUP(AN29,Tablas!$C$73:$D$78,2,0)," ")</f>
        <v>0.4</v>
      </c>
      <c r="AP29" s="41" t="s">
        <v>57</v>
      </c>
      <c r="AQ29" s="41" t="s">
        <v>58</v>
      </c>
      <c r="AR29" s="41" t="s">
        <v>232</v>
      </c>
      <c r="AS29" s="42">
        <f t="shared" ref="AS29" si="35">J29-(J29*AO29)</f>
        <v>0.24</v>
      </c>
      <c r="AT29" s="75" t="str">
        <f>IF(AS29=0," ",IF(AS29&lt;20%,"Muy Baja",IF(AS29&lt;40%,"Baja",IF(AS29&lt;60%,"Media",IF(AS29&lt;80%,"A l t a",IF(AS29&gt;80%,"Muy Alta"))))))</f>
        <v>Baja</v>
      </c>
      <c r="AU29" s="82">
        <f>IFERROR(AS29-(AS29*AO30)," ")</f>
        <v>0.14399999999999999</v>
      </c>
      <c r="AV29" s="75" t="str">
        <f>+AE29</f>
        <v>Mayor</v>
      </c>
      <c r="AW29" s="82">
        <f t="shared" si="33"/>
        <v>0.8</v>
      </c>
      <c r="AX29" s="82" t="str">
        <f t="shared" ref="AX29" si="36">CONCATENATE(AT29,AV29)</f>
        <v>BajaMayor</v>
      </c>
      <c r="AY29" s="74" t="str">
        <f>VLOOKUP(AX29,Tablas!$C$34:$D$58,2,0)</f>
        <v>Alto</v>
      </c>
      <c r="AZ29" s="75" t="s">
        <v>59</v>
      </c>
      <c r="BA29" s="33" t="s">
        <v>315</v>
      </c>
      <c r="BB29" s="33" t="s">
        <v>316</v>
      </c>
      <c r="BC29" s="68">
        <v>44198</v>
      </c>
      <c r="BD29" s="68">
        <v>44561</v>
      </c>
      <c r="BE29" s="41"/>
      <c r="BF29" s="41"/>
    </row>
    <row r="30" spans="1:58" ht="166.5" customHeight="1" x14ac:dyDescent="0.2">
      <c r="A30" s="74"/>
      <c r="B30" s="74"/>
      <c r="C30" s="74"/>
      <c r="D30" s="75"/>
      <c r="E30" s="74"/>
      <c r="F30" s="74"/>
      <c r="G30" s="74"/>
      <c r="H30" s="75"/>
      <c r="I30" s="75"/>
      <c r="J30" s="82"/>
      <c r="K30" s="83"/>
      <c r="L30" s="83"/>
      <c r="M30" s="83"/>
      <c r="N30" s="83"/>
      <c r="O30" s="83"/>
      <c r="P30" s="83"/>
      <c r="Q30" s="83"/>
      <c r="R30" s="83"/>
      <c r="S30" s="83"/>
      <c r="T30" s="83"/>
      <c r="U30" s="83"/>
      <c r="V30" s="83"/>
      <c r="W30" s="83"/>
      <c r="X30" s="83"/>
      <c r="Y30" s="83"/>
      <c r="Z30" s="83"/>
      <c r="AA30" s="83"/>
      <c r="AB30" s="83"/>
      <c r="AC30" s="83"/>
      <c r="AD30" s="84"/>
      <c r="AE30" s="75"/>
      <c r="AF30" s="82"/>
      <c r="AG30" s="83"/>
      <c r="AH30" s="75"/>
      <c r="AI30" s="33" t="s">
        <v>314</v>
      </c>
      <c r="AJ30" s="41" t="s">
        <v>54</v>
      </c>
      <c r="AK30" s="41"/>
      <c r="AL30" s="41" t="s">
        <v>55</v>
      </c>
      <c r="AM30" s="41" t="s">
        <v>56</v>
      </c>
      <c r="AN30" s="41" t="str">
        <f t="shared" si="34"/>
        <v>PreventivoManual</v>
      </c>
      <c r="AO30" s="42">
        <f>IFERROR(VLOOKUP(AN30,Tablas!$C$73:$D$78,2,0)," ")</f>
        <v>0.4</v>
      </c>
      <c r="AP30" s="41" t="s">
        <v>57</v>
      </c>
      <c r="AQ30" s="41" t="s">
        <v>58</v>
      </c>
      <c r="AR30" s="41" t="s">
        <v>232</v>
      </c>
      <c r="AS30" s="42">
        <f>IFERROR(AS29-(AS29*AO30),"")</f>
        <v>0.14399999999999999</v>
      </c>
      <c r="AT30" s="76"/>
      <c r="AU30" s="76"/>
      <c r="AV30" s="75"/>
      <c r="AW30" s="82"/>
      <c r="AX30" s="82"/>
      <c r="AY30" s="74"/>
      <c r="AZ30" s="76"/>
      <c r="BA30" s="33" t="s">
        <v>341</v>
      </c>
      <c r="BB30" s="33" t="s">
        <v>316</v>
      </c>
      <c r="BC30" s="68">
        <v>44198</v>
      </c>
      <c r="BD30" s="68">
        <v>44561</v>
      </c>
      <c r="BE30" s="41"/>
      <c r="BF30" s="41"/>
    </row>
    <row r="31" spans="1:58" ht="15.75" customHeight="1" x14ac:dyDescent="0.2"/>
    <row r="32" spans="1:5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sheetData>
  <mergeCells count="283">
    <mergeCell ref="I6:I7"/>
    <mergeCell ref="J6:J7"/>
    <mergeCell ref="BF6:BF7"/>
    <mergeCell ref="D5:AH5"/>
    <mergeCell ref="AI5:AZ5"/>
    <mergeCell ref="BA5:BF5"/>
    <mergeCell ref="D6:D7"/>
    <mergeCell ref="E6:E7"/>
    <mergeCell ref="F6:F7"/>
    <mergeCell ref="K6:AC6"/>
    <mergeCell ref="AE6:AE7"/>
    <mergeCell ref="AY6:AY7"/>
    <mergeCell ref="AZ6:AZ7"/>
    <mergeCell ref="G6:H7"/>
    <mergeCell ref="AF6:AF7"/>
    <mergeCell ref="AH6:AH7"/>
    <mergeCell ref="BA6:BA7"/>
    <mergeCell ref="BB6:BB7"/>
    <mergeCell ref="BC6:BC7"/>
    <mergeCell ref="BD6:BD7"/>
    <mergeCell ref="BE6:BE7"/>
    <mergeCell ref="BD1:BF1"/>
    <mergeCell ref="BD2:BF2"/>
    <mergeCell ref="BD3:BF3"/>
    <mergeCell ref="AI6:AI7"/>
    <mergeCell ref="AJ6:AK6"/>
    <mergeCell ref="AL6:AR6"/>
    <mergeCell ref="AS6:AS7"/>
    <mergeCell ref="AT6:AT7"/>
    <mergeCell ref="AU6:AU7"/>
    <mergeCell ref="AV6:AV7"/>
    <mergeCell ref="AW6:AW7"/>
    <mergeCell ref="AY9:AY10"/>
    <mergeCell ref="AZ9:AZ10"/>
    <mergeCell ref="AF9:AF10"/>
    <mergeCell ref="AG9:AG10"/>
    <mergeCell ref="AH9:AH10"/>
    <mergeCell ref="AT9:AT10"/>
    <mergeCell ref="AU9:AU10"/>
    <mergeCell ref="AV9:AV10"/>
    <mergeCell ref="AW9:AW10"/>
    <mergeCell ref="AX9:AX10"/>
    <mergeCell ref="AB9:AB10"/>
    <mergeCell ref="AC9:AC10"/>
    <mergeCell ref="AD9:AD10"/>
    <mergeCell ref="AE9:AE10"/>
    <mergeCell ref="R9:R10"/>
    <mergeCell ref="S9:S10"/>
    <mergeCell ref="K9:K10"/>
    <mergeCell ref="L9:L10"/>
    <mergeCell ref="M9:M10"/>
    <mergeCell ref="N9:N10"/>
    <mergeCell ref="O9:O10"/>
    <mergeCell ref="P9:P10"/>
    <mergeCell ref="Q9:Q10"/>
    <mergeCell ref="T9:T10"/>
    <mergeCell ref="U9:U10"/>
    <mergeCell ref="A24:A28"/>
    <mergeCell ref="B24:B25"/>
    <mergeCell ref="C24:C25"/>
    <mergeCell ref="V9:V10"/>
    <mergeCell ref="W9:W10"/>
    <mergeCell ref="X9:X10"/>
    <mergeCell ref="Y9:Y10"/>
    <mergeCell ref="Z9:Z10"/>
    <mergeCell ref="AA9:AA10"/>
    <mergeCell ref="D9:D10"/>
    <mergeCell ref="E9:E10"/>
    <mergeCell ref="F9:F10"/>
    <mergeCell ref="G9:G10"/>
    <mergeCell ref="H9:H10"/>
    <mergeCell ref="I9:I10"/>
    <mergeCell ref="J9:J10"/>
    <mergeCell ref="B8:B11"/>
    <mergeCell ref="C8:C11"/>
    <mergeCell ref="B13:B14"/>
    <mergeCell ref="A13:A14"/>
    <mergeCell ref="C13:C14"/>
    <mergeCell ref="A15:A16"/>
    <mergeCell ref="B15:B16"/>
    <mergeCell ref="C15:C16"/>
    <mergeCell ref="A8:A12"/>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R17:R18"/>
    <mergeCell ref="S17:S18"/>
    <mergeCell ref="T17:T18"/>
    <mergeCell ref="U17:U18"/>
    <mergeCell ref="V17:V18"/>
    <mergeCell ref="W17:W18"/>
    <mergeCell ref="X17:X18"/>
    <mergeCell ref="Y17:Y18"/>
    <mergeCell ref="Z17:Z18"/>
    <mergeCell ref="AA17:AA18"/>
    <mergeCell ref="AB17:AB18"/>
    <mergeCell ref="AC17:AC18"/>
    <mergeCell ref="AD17:AD18"/>
    <mergeCell ref="AZ17:AZ18"/>
    <mergeCell ref="D19:D21"/>
    <mergeCell ref="E19:E21"/>
    <mergeCell ref="F19:F21"/>
    <mergeCell ref="G19:G21"/>
    <mergeCell ref="H19:H21"/>
    <mergeCell ref="I19:I21"/>
    <mergeCell ref="J19:J21"/>
    <mergeCell ref="K19:K21"/>
    <mergeCell ref="L19:L21"/>
    <mergeCell ref="M19:M21"/>
    <mergeCell ref="N19:N21"/>
    <mergeCell ref="O19:O21"/>
    <mergeCell ref="P19:P21"/>
    <mergeCell ref="Q19:Q21"/>
    <mergeCell ref="R19:R21"/>
    <mergeCell ref="S19:S21"/>
    <mergeCell ref="T19:T21"/>
    <mergeCell ref="U19:U21"/>
    <mergeCell ref="V19:V21"/>
    <mergeCell ref="W19:W21"/>
    <mergeCell ref="X19:X21"/>
    <mergeCell ref="Y19:Y21"/>
    <mergeCell ref="Z19:Z21"/>
    <mergeCell ref="V22:V23"/>
    <mergeCell ref="W22:W23"/>
    <mergeCell ref="X22:X23"/>
    <mergeCell ref="Y22:Y23"/>
    <mergeCell ref="Z22:Z23"/>
    <mergeCell ref="AA19:AA21"/>
    <mergeCell ref="AB19:AB21"/>
    <mergeCell ref="AC19:AC21"/>
    <mergeCell ref="AE19:AE21"/>
    <mergeCell ref="M22:M23"/>
    <mergeCell ref="N22:N23"/>
    <mergeCell ref="O22:O23"/>
    <mergeCell ref="P22:P23"/>
    <mergeCell ref="Q22:Q23"/>
    <mergeCell ref="R22:R23"/>
    <mergeCell ref="S22:S23"/>
    <mergeCell ref="T22:T23"/>
    <mergeCell ref="U22:U23"/>
    <mergeCell ref="D22:D23"/>
    <mergeCell ref="E22:E23"/>
    <mergeCell ref="F22:F23"/>
    <mergeCell ref="G22:G23"/>
    <mergeCell ref="H22:H23"/>
    <mergeCell ref="I22:I23"/>
    <mergeCell ref="J22:J23"/>
    <mergeCell ref="K22:K23"/>
    <mergeCell ref="L22:L23"/>
    <mergeCell ref="AA22:AA23"/>
    <mergeCell ref="AB22:AB23"/>
    <mergeCell ref="AC22:AC23"/>
    <mergeCell ref="AD22:AD23"/>
    <mergeCell ref="AE22:AE23"/>
    <mergeCell ref="AF22:AF23"/>
    <mergeCell ref="AG22:AG23"/>
    <mergeCell ref="AH22:AH23"/>
    <mergeCell ref="AT22:AT23"/>
    <mergeCell ref="AU22:AU23"/>
    <mergeCell ref="AV22:AV23"/>
    <mergeCell ref="AW22:AW23"/>
    <mergeCell ref="AY22:AY23"/>
    <mergeCell ref="AX17:AX18"/>
    <mergeCell ref="AD19:AD21"/>
    <mergeCell ref="AG19:AG21"/>
    <mergeCell ref="AX19:AX21"/>
    <mergeCell ref="AX22:AX23"/>
    <mergeCell ref="AY19:AY21"/>
    <mergeCell ref="AF19:AF21"/>
    <mergeCell ref="AH19:AH21"/>
    <mergeCell ref="AU19:AU21"/>
    <mergeCell ref="AV19:AV21"/>
    <mergeCell ref="AW19:AW21"/>
    <mergeCell ref="AE17:AE18"/>
    <mergeCell ref="AF17:AF18"/>
    <mergeCell ref="AG17:AG18"/>
    <mergeCell ref="AH17:AH18"/>
    <mergeCell ref="AT17:AT18"/>
    <mergeCell ref="AU17:AU18"/>
    <mergeCell ref="AV17:AV18"/>
    <mergeCell ref="AW17:AW18"/>
    <mergeCell ref="AY17:AY18"/>
    <mergeCell ref="AZ22:AZ23"/>
    <mergeCell ref="A17:A23"/>
    <mergeCell ref="B17:B23"/>
    <mergeCell ref="C17:C23"/>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B24:AB25"/>
    <mergeCell ref="AC24:AC25"/>
    <mergeCell ref="AD24:AD25"/>
    <mergeCell ref="AE24:AE25"/>
    <mergeCell ref="AF24:AF25"/>
    <mergeCell ref="AG24:AG25"/>
    <mergeCell ref="AH24:AH25"/>
    <mergeCell ref="AT24:AT25"/>
    <mergeCell ref="AU24:AU25"/>
    <mergeCell ref="AV24:AV25"/>
    <mergeCell ref="AW24:AW25"/>
    <mergeCell ref="AX24:AX25"/>
    <mergeCell ref="AY24:AY25"/>
    <mergeCell ref="AZ24:AZ25"/>
    <mergeCell ref="D29:D30"/>
    <mergeCell ref="E29:E30"/>
    <mergeCell ref="F29:F30"/>
    <mergeCell ref="G29:G30"/>
    <mergeCell ref="H29:H30"/>
    <mergeCell ref="I29:I30"/>
    <mergeCell ref="J29:J30"/>
    <mergeCell ref="K29:K30"/>
    <mergeCell ref="L29:L30"/>
    <mergeCell ref="Y29:Y30"/>
    <mergeCell ref="Z29:Z30"/>
    <mergeCell ref="AA29:AA30"/>
    <mergeCell ref="AB29:AB30"/>
    <mergeCell ref="AC29:AC30"/>
    <mergeCell ref="AD29:AD30"/>
    <mergeCell ref="M29:M30"/>
    <mergeCell ref="N29:N30"/>
    <mergeCell ref="O29:O30"/>
    <mergeCell ref="P29:P30"/>
    <mergeCell ref="Q29:Q30"/>
    <mergeCell ref="R29:R30"/>
    <mergeCell ref="S29:S30"/>
    <mergeCell ref="T29:T30"/>
    <mergeCell ref="U29:U30"/>
    <mergeCell ref="AY29:AY30"/>
    <mergeCell ref="AZ29:AZ30"/>
    <mergeCell ref="A29:A30"/>
    <mergeCell ref="B29:B30"/>
    <mergeCell ref="C29:C30"/>
    <mergeCell ref="A1:C3"/>
    <mergeCell ref="A6:A7"/>
    <mergeCell ref="B6:B7"/>
    <mergeCell ref="C6:C7"/>
    <mergeCell ref="A5:C5"/>
    <mergeCell ref="D1:BC1"/>
    <mergeCell ref="D2:BC3"/>
    <mergeCell ref="AE29:AE30"/>
    <mergeCell ref="AF29:AF30"/>
    <mergeCell ref="AG29:AG30"/>
    <mergeCell ref="AH29:AH30"/>
    <mergeCell ref="AT29:AT30"/>
    <mergeCell ref="AU29:AU30"/>
    <mergeCell ref="AV29:AV30"/>
    <mergeCell ref="AW29:AW30"/>
    <mergeCell ref="AX29:AX30"/>
    <mergeCell ref="V29:V30"/>
    <mergeCell ref="W29:W30"/>
    <mergeCell ref="X29:X30"/>
  </mergeCells>
  <conditionalFormatting sqref="I8:AD8 I9:J10 I12:J12 K9:AD12 AT9:AT10 AT12">
    <cfRule type="containsText" dxfId="718" priority="968" operator="containsText" text="Muy Baja">
      <formula>NOT(ISERROR(SEARCH(("Muy Baja"),(I8))))</formula>
    </cfRule>
  </conditionalFormatting>
  <conditionalFormatting sqref="I8:AD8 I9:J10 I12:J12 K9:AD12 AT9:AT10 AT12">
    <cfRule type="containsText" dxfId="717" priority="969" operator="containsText" text="Baja">
      <formula>NOT(ISERROR(SEARCH(("Baja"),(I8))))</formula>
    </cfRule>
  </conditionalFormatting>
  <conditionalFormatting sqref="I8:AD8 I9:J10 I12:J12 K9:AD12 AT9:AT10 AT12">
    <cfRule type="containsText" dxfId="716" priority="970" operator="containsText" text="A l t a">
      <formula>NOT(ISERROR(SEARCH(("A l t a"),(I8))))</formula>
    </cfRule>
  </conditionalFormatting>
  <conditionalFormatting sqref="I8:AD8 I9:J10 I12:J12 K9:AD12 AT9:AT10 AT12">
    <cfRule type="containsText" dxfId="715" priority="971" operator="containsText" text="Muy Alta">
      <formula>NOT(ISERROR(SEARCH(("Muy Alta"),(I8))))</formula>
    </cfRule>
  </conditionalFormatting>
  <conditionalFormatting sqref="I8:AD8 I9:J10 I12:J12 K9:AD12 AT9:AT10 AT12">
    <cfRule type="cellIs" dxfId="714" priority="972" operator="equal">
      <formula>"Media"</formula>
    </cfRule>
  </conditionalFormatting>
  <conditionalFormatting sqref="AI9:AI10 AI12 AH9:AH12 AY9:AY10 AY12">
    <cfRule type="containsText" dxfId="713" priority="978" operator="containsText" text="Extremo">
      <formula>NOT(ISERROR(SEARCH(("Extremo"),(AH9))))</formula>
    </cfRule>
  </conditionalFormatting>
  <conditionalFormatting sqref="AI9:AI10 AI12 AH9:AH12 AY9:AY10 AY12">
    <cfRule type="containsText" dxfId="712" priority="979" operator="containsText" text="Alto">
      <formula>NOT(ISERROR(SEARCH(("Alto"),(AH9))))</formula>
    </cfRule>
  </conditionalFormatting>
  <conditionalFormatting sqref="AI9:AI10 AI12 AE9:AE12 AH9:AH12 AV9:AV10 AV12 AY9:AY10 AY12">
    <cfRule type="containsText" dxfId="711" priority="980" operator="containsText" text="Moderado">
      <formula>NOT(ISERROR(SEARCH(("Moderado"),(AE9))))</formula>
    </cfRule>
  </conditionalFormatting>
  <conditionalFormatting sqref="AI9:AI10 AI12 AH9:AH12 AY9:AY10 AY12">
    <cfRule type="containsText" dxfId="710" priority="981" operator="containsText" text="Bajo">
      <formula>NOT(ISERROR(SEARCH(("Bajo"),(AH9))))</formula>
    </cfRule>
  </conditionalFormatting>
  <conditionalFormatting sqref="I9">
    <cfRule type="containsText" dxfId="709" priority="1006" operator="containsText" text="Muy Baja">
      <formula>NOT(ISERROR(SEARCH(("Muy Baja"),(I9))))</formula>
    </cfRule>
  </conditionalFormatting>
  <conditionalFormatting sqref="I9">
    <cfRule type="containsText" dxfId="708" priority="1007" operator="containsText" text="Baja">
      <formula>NOT(ISERROR(SEARCH(("Baja"),(I9))))</formula>
    </cfRule>
  </conditionalFormatting>
  <conditionalFormatting sqref="I9">
    <cfRule type="containsText" dxfId="707" priority="1008" operator="containsText" text="A l t a">
      <formula>NOT(ISERROR(SEARCH(("A l t a"),(I9))))</formula>
    </cfRule>
  </conditionalFormatting>
  <conditionalFormatting sqref="I9">
    <cfRule type="containsText" dxfId="706" priority="1009" operator="containsText" text="Muy Alta">
      <formula>NOT(ISERROR(SEARCH(("Muy Alta"),(I9))))</formula>
    </cfRule>
  </conditionalFormatting>
  <conditionalFormatting sqref="I9">
    <cfRule type="cellIs" dxfId="705" priority="1010" operator="equal">
      <formula>"Media"</formula>
    </cfRule>
  </conditionalFormatting>
  <conditionalFormatting sqref="AE9:AE12 AV9:AV10 AV12">
    <cfRule type="containsText" dxfId="704" priority="1011" operator="containsText" text="Catastrófico">
      <formula>NOT(ISERROR(SEARCH(("Catastrófico"),(AE9))))</formula>
    </cfRule>
  </conditionalFormatting>
  <conditionalFormatting sqref="AE9:AE12 AV9:AV10 AV12">
    <cfRule type="containsText" dxfId="703" priority="1012" operator="containsText" text="Mayor">
      <formula>NOT(ISERROR(SEARCH(("Mayor"),(AE9))))</formula>
    </cfRule>
  </conditionalFormatting>
  <conditionalFormatting sqref="AE9">
    <cfRule type="containsText" dxfId="702" priority="1013" operator="containsText" text="Moderado">
      <formula>NOT(ISERROR(SEARCH(("Moderado"),(AE9))))</formula>
    </cfRule>
  </conditionalFormatting>
  <conditionalFormatting sqref="AE9:AE12 AV9:AV10 AV12">
    <cfRule type="containsText" dxfId="701" priority="1014" operator="containsText" text="Menor">
      <formula>NOT(ISERROR(SEARCH(("Menor"),(AE9))))</formula>
    </cfRule>
  </conditionalFormatting>
  <conditionalFormatting sqref="AE9:AE12 AV9:AV10 AV12">
    <cfRule type="containsText" dxfId="700" priority="1015" operator="containsText" text="Leve">
      <formula>NOT(ISERROR(SEARCH(("Leve"),(AE9))))</formula>
    </cfRule>
  </conditionalFormatting>
  <conditionalFormatting sqref="AH9:AI9">
    <cfRule type="containsText" dxfId="699" priority="1016" operator="containsText" text="Extremo">
      <formula>NOT(ISERROR(SEARCH(("Extremo"),(AH9))))</formula>
    </cfRule>
  </conditionalFormatting>
  <conditionalFormatting sqref="AH9:AI9">
    <cfRule type="containsText" dxfId="698" priority="1017" operator="containsText" text="Alto">
      <formula>NOT(ISERROR(SEARCH(("Alto"),(AH9))))</formula>
    </cfRule>
  </conditionalFormatting>
  <conditionalFormatting sqref="AH9:AI9">
    <cfRule type="containsText" dxfId="697" priority="1018" operator="containsText" text="Moderado">
      <formula>NOT(ISERROR(SEARCH(("Moderado"),(AH9))))</formula>
    </cfRule>
  </conditionalFormatting>
  <conditionalFormatting sqref="AH9:AI9">
    <cfRule type="containsText" dxfId="696" priority="1019" operator="containsText" text="Bajo">
      <formula>NOT(ISERROR(SEARCH(("Bajo"),(AH9))))</formula>
    </cfRule>
  </conditionalFormatting>
  <conditionalFormatting sqref="J9:K9">
    <cfRule type="containsText" dxfId="695" priority="1020" operator="containsText" text="Muy Baja">
      <formula>NOT(ISERROR(SEARCH(("Muy Baja"),(J9))))</formula>
    </cfRule>
  </conditionalFormatting>
  <conditionalFormatting sqref="J9:K9">
    <cfRule type="containsText" dxfId="694" priority="1021" operator="containsText" text="Baja">
      <formula>NOT(ISERROR(SEARCH(("Baja"),(J9))))</formula>
    </cfRule>
  </conditionalFormatting>
  <conditionalFormatting sqref="J9:K9">
    <cfRule type="containsText" dxfId="693" priority="1022" operator="containsText" text="A l t a">
      <formula>NOT(ISERROR(SEARCH(("A l t a"),(J9))))</formula>
    </cfRule>
  </conditionalFormatting>
  <conditionalFormatting sqref="J9:K9">
    <cfRule type="containsText" dxfId="692" priority="1023" operator="containsText" text="Muy Alta">
      <formula>NOT(ISERROR(SEARCH(("Muy Alta"),(J9))))</formula>
    </cfRule>
  </conditionalFormatting>
  <conditionalFormatting sqref="J9:K9">
    <cfRule type="cellIs" dxfId="691" priority="1024" operator="equal">
      <formula>"Media"</formula>
    </cfRule>
  </conditionalFormatting>
  <conditionalFormatting sqref="AT9">
    <cfRule type="containsText" dxfId="690" priority="1025" operator="containsText" text="Muy Baja">
      <formula>NOT(ISERROR(SEARCH(("Muy Baja"),(AT9))))</formula>
    </cfRule>
  </conditionalFormatting>
  <conditionalFormatting sqref="AT9">
    <cfRule type="containsText" dxfId="689" priority="1026" operator="containsText" text="Baja">
      <formula>NOT(ISERROR(SEARCH(("Baja"),(AT9))))</formula>
    </cfRule>
  </conditionalFormatting>
  <conditionalFormatting sqref="AT9">
    <cfRule type="containsText" dxfId="688" priority="1027" operator="containsText" text="A l t a">
      <formula>NOT(ISERROR(SEARCH(("A l t a"),(AT9))))</formula>
    </cfRule>
  </conditionalFormatting>
  <conditionalFormatting sqref="AT9">
    <cfRule type="containsText" dxfId="687" priority="1028" operator="containsText" text="Muy Alta">
      <formula>NOT(ISERROR(SEARCH(("Muy Alta"),(AT9))))</formula>
    </cfRule>
  </conditionalFormatting>
  <conditionalFormatting sqref="AT9">
    <cfRule type="cellIs" dxfId="686" priority="1029" operator="equal">
      <formula>"Media"</formula>
    </cfRule>
  </conditionalFormatting>
  <conditionalFormatting sqref="L9:AD9">
    <cfRule type="containsText" dxfId="685" priority="1039" operator="containsText" text="Muy Baja">
      <formula>NOT(ISERROR(SEARCH(("Muy Baja"),(L9))))</formula>
    </cfRule>
  </conditionalFormatting>
  <conditionalFormatting sqref="L9:AD9">
    <cfRule type="containsText" dxfId="684" priority="1040" operator="containsText" text="Baja">
      <formula>NOT(ISERROR(SEARCH(("Baja"),(L9))))</formula>
    </cfRule>
  </conditionalFormatting>
  <conditionalFormatting sqref="L9:AD9">
    <cfRule type="containsText" dxfId="683" priority="1041" operator="containsText" text="A l t a">
      <formula>NOT(ISERROR(SEARCH(("A l t a"),(L9))))</formula>
    </cfRule>
  </conditionalFormatting>
  <conditionalFormatting sqref="L9:AD9">
    <cfRule type="containsText" dxfId="682" priority="1042" operator="containsText" text="Muy Alta">
      <formula>NOT(ISERROR(SEARCH(("Muy Alta"),(L9))))</formula>
    </cfRule>
  </conditionalFormatting>
  <conditionalFormatting sqref="L9:AD9">
    <cfRule type="cellIs" dxfId="681" priority="1043" operator="equal">
      <formula>"Media"</formula>
    </cfRule>
  </conditionalFormatting>
  <conditionalFormatting sqref="AT15">
    <cfRule type="containsText" dxfId="680" priority="1101" operator="containsText" text="Muy Baja">
      <formula>NOT(ISERROR(SEARCH(("Muy Baja"),(AT15))))</formula>
    </cfRule>
  </conditionalFormatting>
  <conditionalFormatting sqref="AT15">
    <cfRule type="containsText" dxfId="679" priority="1102" operator="containsText" text="Baja">
      <formula>NOT(ISERROR(SEARCH(("Baja"),(AT15))))</formula>
    </cfRule>
  </conditionalFormatting>
  <conditionalFormatting sqref="AT15">
    <cfRule type="containsText" dxfId="678" priority="1103" operator="containsText" text="A l t a">
      <formula>NOT(ISERROR(SEARCH(("A l t a"),(AT15))))</formula>
    </cfRule>
  </conditionalFormatting>
  <conditionalFormatting sqref="AT15">
    <cfRule type="containsText" dxfId="677" priority="1104" operator="containsText" text="Muy Alta">
      <formula>NOT(ISERROR(SEARCH(("Muy Alta"),(AT15))))</formula>
    </cfRule>
  </conditionalFormatting>
  <conditionalFormatting sqref="AT15">
    <cfRule type="cellIs" dxfId="676" priority="1105" operator="equal">
      <formula>"Media"</formula>
    </cfRule>
  </conditionalFormatting>
  <conditionalFormatting sqref="AE13">
    <cfRule type="containsText" dxfId="675" priority="935" operator="containsText" text="Catastrófico">
      <formula>NOT(ISERROR(SEARCH(("Catastrófico"),(AE13))))</formula>
    </cfRule>
  </conditionalFormatting>
  <conditionalFormatting sqref="AE13">
    <cfRule type="containsText" dxfId="674" priority="936" operator="containsText" text="Mayor">
      <formula>NOT(ISERROR(SEARCH(("Mayor"),(AE13))))</formula>
    </cfRule>
  </conditionalFormatting>
  <conditionalFormatting sqref="AE13">
    <cfRule type="containsText" dxfId="673" priority="937" operator="containsText" text="Moderado">
      <formula>NOT(ISERROR(SEARCH(("Moderado"),(AE13))))</formula>
    </cfRule>
  </conditionalFormatting>
  <conditionalFormatting sqref="AE13">
    <cfRule type="containsText" dxfId="672" priority="938" operator="containsText" text="Menor">
      <formula>NOT(ISERROR(SEARCH(("Menor"),(AE13))))</formula>
    </cfRule>
  </conditionalFormatting>
  <conditionalFormatting sqref="AE13">
    <cfRule type="containsText" dxfId="671" priority="939" operator="containsText" text="Leve">
      <formula>NOT(ISERROR(SEARCH(("Leve"),(AE13))))</formula>
    </cfRule>
  </conditionalFormatting>
  <conditionalFormatting sqref="AH13">
    <cfRule type="containsText" dxfId="670" priority="940" operator="containsText" text="Extremo">
      <formula>NOT(ISERROR(SEARCH(("Extremo"),(AH13))))</formula>
    </cfRule>
  </conditionalFormatting>
  <conditionalFormatting sqref="AH13">
    <cfRule type="containsText" dxfId="669" priority="941" operator="containsText" text="Alto">
      <formula>NOT(ISERROR(SEARCH(("Alto"),(AH13))))</formula>
    </cfRule>
  </conditionalFormatting>
  <conditionalFormatting sqref="AH13">
    <cfRule type="containsText" dxfId="668" priority="942" operator="containsText" text="Moderado">
      <formula>NOT(ISERROR(SEARCH(("Moderado"),(AH13))))</formula>
    </cfRule>
  </conditionalFormatting>
  <conditionalFormatting sqref="AH13">
    <cfRule type="containsText" dxfId="667" priority="943" operator="containsText" text="Bajo">
      <formula>NOT(ISERROR(SEARCH(("Bajo"),(AH13))))</formula>
    </cfRule>
  </conditionalFormatting>
  <conditionalFormatting sqref="AD13">
    <cfRule type="containsText" dxfId="666" priority="963" operator="containsText" text="Muy Baja">
      <formula>NOT(ISERROR(SEARCH(("Muy Baja"),(AD13))))</formula>
    </cfRule>
  </conditionalFormatting>
  <conditionalFormatting sqref="AD13">
    <cfRule type="containsText" dxfId="665" priority="964" operator="containsText" text="Baja">
      <formula>NOT(ISERROR(SEARCH(("Baja"),(AD13))))</formula>
    </cfRule>
  </conditionalFormatting>
  <conditionalFormatting sqref="AD13">
    <cfRule type="containsText" dxfId="664" priority="965" operator="containsText" text="A l t a">
      <formula>NOT(ISERROR(SEARCH(("A l t a"),(AD13))))</formula>
    </cfRule>
  </conditionalFormatting>
  <conditionalFormatting sqref="AD13">
    <cfRule type="containsText" dxfId="663" priority="966" operator="containsText" text="Muy Alta">
      <formula>NOT(ISERROR(SEARCH(("Muy Alta"),(AD13))))</formula>
    </cfRule>
  </conditionalFormatting>
  <conditionalFormatting sqref="AD13">
    <cfRule type="cellIs" dxfId="662" priority="967" operator="equal">
      <formula>"Media"</formula>
    </cfRule>
  </conditionalFormatting>
  <conditionalFormatting sqref="AT8">
    <cfRule type="containsText" dxfId="661" priority="732" operator="containsText" text="Muy Baja">
      <formula>NOT(ISERROR(SEARCH(("Muy Baja"),(AT8))))</formula>
    </cfRule>
  </conditionalFormatting>
  <conditionalFormatting sqref="J13">
    <cfRule type="containsText" dxfId="660" priority="925" operator="containsText" text="Muy Baja">
      <formula>NOT(ISERROR(SEARCH(("Muy Baja"),(J13))))</formula>
    </cfRule>
  </conditionalFormatting>
  <conditionalFormatting sqref="J13">
    <cfRule type="containsText" dxfId="659" priority="926" operator="containsText" text="Baja">
      <formula>NOT(ISERROR(SEARCH(("Baja"),(J13))))</formula>
    </cfRule>
  </conditionalFormatting>
  <conditionalFormatting sqref="J13">
    <cfRule type="containsText" dxfId="658" priority="927" operator="containsText" text="A l t a">
      <formula>NOT(ISERROR(SEARCH(("A l t a"),(J13))))</formula>
    </cfRule>
  </conditionalFormatting>
  <conditionalFormatting sqref="J13">
    <cfRule type="containsText" dxfId="657" priority="928" operator="containsText" text="Muy Alta">
      <formula>NOT(ISERROR(SEARCH(("Muy Alta"),(J13))))</formula>
    </cfRule>
  </conditionalFormatting>
  <conditionalFormatting sqref="J13">
    <cfRule type="cellIs" dxfId="656" priority="929" operator="equal">
      <formula>"Media"</formula>
    </cfRule>
  </conditionalFormatting>
  <conditionalFormatting sqref="I13">
    <cfRule type="containsText" dxfId="655" priority="920" operator="containsText" text="Muy Baja">
      <formula>NOT(ISERROR(SEARCH(("Muy Baja"),(I13))))</formula>
    </cfRule>
  </conditionalFormatting>
  <conditionalFormatting sqref="I13">
    <cfRule type="containsText" dxfId="654" priority="921" operator="containsText" text="Baja">
      <formula>NOT(ISERROR(SEARCH(("Baja"),(I13))))</formula>
    </cfRule>
  </conditionalFormatting>
  <conditionalFormatting sqref="I13">
    <cfRule type="containsText" dxfId="653" priority="922" operator="containsText" text="A l t a">
      <formula>NOT(ISERROR(SEARCH(("A l t a"),(I13))))</formula>
    </cfRule>
  </conditionalFormatting>
  <conditionalFormatting sqref="I13">
    <cfRule type="containsText" dxfId="652" priority="923" operator="containsText" text="Muy Alta">
      <formula>NOT(ISERROR(SEARCH(("Muy Alta"),(I13))))</formula>
    </cfRule>
  </conditionalFormatting>
  <conditionalFormatting sqref="I13">
    <cfRule type="cellIs" dxfId="651" priority="924" operator="equal">
      <formula>"Media"</formula>
    </cfRule>
  </conditionalFormatting>
  <conditionalFormatting sqref="AT13">
    <cfRule type="containsText" dxfId="650" priority="906" operator="containsText" text="Muy Baja">
      <formula>NOT(ISERROR(SEARCH(("Muy Baja"),(AT13))))</formula>
    </cfRule>
  </conditionalFormatting>
  <conditionalFormatting sqref="AT13">
    <cfRule type="containsText" dxfId="649" priority="907" operator="containsText" text="Baja">
      <formula>NOT(ISERROR(SEARCH(("Baja"),(AT13))))</formula>
    </cfRule>
  </conditionalFormatting>
  <conditionalFormatting sqref="AT13">
    <cfRule type="containsText" dxfId="648" priority="908" operator="containsText" text="A l t a">
      <formula>NOT(ISERROR(SEARCH(("A l t a"),(AT13))))</formula>
    </cfRule>
  </conditionalFormatting>
  <conditionalFormatting sqref="AT13">
    <cfRule type="containsText" dxfId="647" priority="909" operator="containsText" text="Muy Alta">
      <formula>NOT(ISERROR(SEARCH(("Muy Alta"),(AT13))))</formula>
    </cfRule>
  </conditionalFormatting>
  <conditionalFormatting sqref="AT13">
    <cfRule type="cellIs" dxfId="646" priority="910" operator="equal">
      <formula>"Media"</formula>
    </cfRule>
  </conditionalFormatting>
  <conditionalFormatting sqref="AV27">
    <cfRule type="containsText" dxfId="645" priority="238" operator="containsText" text="Catastrófico">
      <formula>NOT(ISERROR(SEARCH(("Catastrófico"),(AV27))))</formula>
    </cfRule>
  </conditionalFormatting>
  <conditionalFormatting sqref="AV27">
    <cfRule type="containsText" dxfId="644" priority="239" operator="containsText" text="Mayor">
      <formula>NOT(ISERROR(SEARCH(("Mayor"),(AV27))))</formula>
    </cfRule>
  </conditionalFormatting>
  <conditionalFormatting sqref="AV27">
    <cfRule type="containsText" dxfId="643" priority="240" operator="containsText" text="Moderado">
      <formula>NOT(ISERROR(SEARCH(("Moderado"),(AV27))))</formula>
    </cfRule>
  </conditionalFormatting>
  <conditionalFormatting sqref="AV27">
    <cfRule type="containsText" dxfId="642" priority="241" operator="containsText" text="Menor">
      <formula>NOT(ISERROR(SEARCH(("Menor"),(AV27))))</formula>
    </cfRule>
  </conditionalFormatting>
  <conditionalFormatting sqref="AV27">
    <cfRule type="containsText" dxfId="641" priority="242" operator="containsText" text="Leve">
      <formula>NOT(ISERROR(SEARCH(("Leve"),(AV27))))</formula>
    </cfRule>
  </conditionalFormatting>
  <conditionalFormatting sqref="AY13">
    <cfRule type="containsText" dxfId="640" priority="916" operator="containsText" text="Extremo">
      <formula>NOT(ISERROR(SEARCH(("Extremo"),(AY13))))</formula>
    </cfRule>
  </conditionalFormatting>
  <conditionalFormatting sqref="AY13">
    <cfRule type="containsText" dxfId="639" priority="917" operator="containsText" text="Alto">
      <formula>NOT(ISERROR(SEARCH(("Alto"),(AY13))))</formula>
    </cfRule>
  </conditionalFormatting>
  <conditionalFormatting sqref="AY13">
    <cfRule type="containsText" dxfId="638" priority="918" operator="containsText" text="Moderado">
      <formula>NOT(ISERROR(SEARCH(("Moderado"),(AY13))))</formula>
    </cfRule>
  </conditionalFormatting>
  <conditionalFormatting sqref="AY13">
    <cfRule type="containsText" dxfId="637" priority="919" operator="containsText" text="Bajo">
      <formula>NOT(ISERROR(SEARCH(("Bajo"),(AY13))))</formula>
    </cfRule>
  </conditionalFormatting>
  <conditionalFormatting sqref="AE14">
    <cfRule type="containsText" dxfId="636" priority="887" operator="containsText" text="Catastrófico">
      <formula>NOT(ISERROR(SEARCH(("Catastrófico"),(AE14))))</formula>
    </cfRule>
  </conditionalFormatting>
  <conditionalFormatting sqref="AE14">
    <cfRule type="containsText" dxfId="635" priority="888" operator="containsText" text="Mayor">
      <formula>NOT(ISERROR(SEARCH(("Mayor"),(AE14))))</formula>
    </cfRule>
  </conditionalFormatting>
  <conditionalFormatting sqref="AE14">
    <cfRule type="containsText" dxfId="634" priority="889" operator="containsText" text="Moderado">
      <formula>NOT(ISERROR(SEARCH(("Moderado"),(AE14))))</formula>
    </cfRule>
  </conditionalFormatting>
  <conditionalFormatting sqref="AE14">
    <cfRule type="containsText" dxfId="633" priority="890" operator="containsText" text="Menor">
      <formula>NOT(ISERROR(SEARCH(("Menor"),(AE14))))</formula>
    </cfRule>
  </conditionalFormatting>
  <conditionalFormatting sqref="AE14">
    <cfRule type="containsText" dxfId="632" priority="891" operator="containsText" text="Leve">
      <formula>NOT(ISERROR(SEARCH(("Leve"),(AE14))))</formula>
    </cfRule>
  </conditionalFormatting>
  <conditionalFormatting sqref="AH14">
    <cfRule type="containsText" dxfId="631" priority="892" operator="containsText" text="Extremo">
      <formula>NOT(ISERROR(SEARCH(("Extremo"),(AH14))))</formula>
    </cfRule>
  </conditionalFormatting>
  <conditionalFormatting sqref="AH14">
    <cfRule type="containsText" dxfId="630" priority="893" operator="containsText" text="Alto">
      <formula>NOT(ISERROR(SEARCH(("Alto"),(AH14))))</formula>
    </cfRule>
  </conditionalFormatting>
  <conditionalFormatting sqref="AH14">
    <cfRule type="containsText" dxfId="629" priority="894" operator="containsText" text="Moderado">
      <formula>NOT(ISERROR(SEARCH(("Moderado"),(AH14))))</formula>
    </cfRule>
  </conditionalFormatting>
  <conditionalFormatting sqref="AH14">
    <cfRule type="containsText" dxfId="628" priority="895" operator="containsText" text="Bajo">
      <formula>NOT(ISERROR(SEARCH(("Bajo"),(AH14))))</formula>
    </cfRule>
  </conditionalFormatting>
  <conditionalFormatting sqref="AD14">
    <cfRule type="containsText" dxfId="627" priority="901" operator="containsText" text="Muy Baja">
      <formula>NOT(ISERROR(SEARCH(("Muy Baja"),(AD14))))</formula>
    </cfRule>
  </conditionalFormatting>
  <conditionalFormatting sqref="AD14">
    <cfRule type="containsText" dxfId="626" priority="902" operator="containsText" text="Baja">
      <formula>NOT(ISERROR(SEARCH(("Baja"),(AD14))))</formula>
    </cfRule>
  </conditionalFormatting>
  <conditionalFormatting sqref="AD14">
    <cfRule type="containsText" dxfId="625" priority="903" operator="containsText" text="A l t a">
      <formula>NOT(ISERROR(SEARCH(("A l t a"),(AD14))))</formula>
    </cfRule>
  </conditionalFormatting>
  <conditionalFormatting sqref="AD14">
    <cfRule type="containsText" dxfId="624" priority="904" operator="containsText" text="Muy Alta">
      <formula>NOT(ISERROR(SEARCH(("Muy Alta"),(AD14))))</formula>
    </cfRule>
  </conditionalFormatting>
  <conditionalFormatting sqref="AD14">
    <cfRule type="cellIs" dxfId="623" priority="905" operator="equal">
      <formula>"Media"</formula>
    </cfRule>
  </conditionalFormatting>
  <conditionalFormatting sqref="J14">
    <cfRule type="containsText" dxfId="622" priority="882" operator="containsText" text="Muy Baja">
      <formula>NOT(ISERROR(SEARCH(("Muy Baja"),(J14))))</formula>
    </cfRule>
  </conditionalFormatting>
  <conditionalFormatting sqref="J14">
    <cfRule type="containsText" dxfId="621" priority="883" operator="containsText" text="Baja">
      <formula>NOT(ISERROR(SEARCH(("Baja"),(J14))))</formula>
    </cfRule>
  </conditionalFormatting>
  <conditionalFormatting sqref="J14">
    <cfRule type="containsText" dxfId="620" priority="884" operator="containsText" text="A l t a">
      <formula>NOT(ISERROR(SEARCH(("A l t a"),(J14))))</formula>
    </cfRule>
  </conditionalFormatting>
  <conditionalFormatting sqref="J14">
    <cfRule type="containsText" dxfId="619" priority="885" operator="containsText" text="Muy Alta">
      <formula>NOT(ISERROR(SEARCH(("Muy Alta"),(J14))))</formula>
    </cfRule>
  </conditionalFormatting>
  <conditionalFormatting sqref="J14">
    <cfRule type="cellIs" dxfId="618" priority="886" operator="equal">
      <formula>"Media"</formula>
    </cfRule>
  </conditionalFormatting>
  <conditionalFormatting sqref="I14">
    <cfRule type="containsText" dxfId="617" priority="877" operator="containsText" text="Muy Baja">
      <formula>NOT(ISERROR(SEARCH(("Muy Baja"),(I14))))</formula>
    </cfRule>
  </conditionalFormatting>
  <conditionalFormatting sqref="I14">
    <cfRule type="containsText" dxfId="616" priority="878" operator="containsText" text="Baja">
      <formula>NOT(ISERROR(SEARCH(("Baja"),(I14))))</formula>
    </cfRule>
  </conditionalFormatting>
  <conditionalFormatting sqref="I14">
    <cfRule type="containsText" dxfId="615" priority="879" operator="containsText" text="A l t a">
      <formula>NOT(ISERROR(SEARCH(("A l t a"),(I14))))</formula>
    </cfRule>
  </conditionalFormatting>
  <conditionalFormatting sqref="I14">
    <cfRule type="containsText" dxfId="614" priority="880" operator="containsText" text="Muy Alta">
      <formula>NOT(ISERROR(SEARCH(("Muy Alta"),(I14))))</formula>
    </cfRule>
  </conditionalFormatting>
  <conditionalFormatting sqref="I14">
    <cfRule type="cellIs" dxfId="613" priority="881" operator="equal">
      <formula>"Media"</formula>
    </cfRule>
  </conditionalFormatting>
  <conditionalFormatting sqref="AT14">
    <cfRule type="containsText" dxfId="612" priority="863" operator="containsText" text="Muy Baja">
      <formula>NOT(ISERROR(SEARCH(("Muy Baja"),(AT14))))</formula>
    </cfRule>
  </conditionalFormatting>
  <conditionalFormatting sqref="AT14">
    <cfRule type="containsText" dxfId="611" priority="864" operator="containsText" text="Baja">
      <formula>NOT(ISERROR(SEARCH(("Baja"),(AT14))))</formula>
    </cfRule>
  </conditionalFormatting>
  <conditionalFormatting sqref="AT14">
    <cfRule type="containsText" dxfId="610" priority="865" operator="containsText" text="A l t a">
      <formula>NOT(ISERROR(SEARCH(("A l t a"),(AT14))))</formula>
    </cfRule>
  </conditionalFormatting>
  <conditionalFormatting sqref="AT14">
    <cfRule type="containsText" dxfId="609" priority="866" operator="containsText" text="Muy Alta">
      <formula>NOT(ISERROR(SEARCH(("Muy Alta"),(AT14))))</formula>
    </cfRule>
  </conditionalFormatting>
  <conditionalFormatting sqref="AT14">
    <cfRule type="cellIs" dxfId="608" priority="867" operator="equal">
      <formula>"Media"</formula>
    </cfRule>
  </conditionalFormatting>
  <conditionalFormatting sqref="AY14">
    <cfRule type="containsText" dxfId="607" priority="873" operator="containsText" text="Extremo">
      <formula>NOT(ISERROR(SEARCH(("Extremo"),(AY14))))</formula>
    </cfRule>
  </conditionalFormatting>
  <conditionalFormatting sqref="AY14">
    <cfRule type="containsText" dxfId="606" priority="874" operator="containsText" text="Alto">
      <formula>NOT(ISERROR(SEARCH(("Alto"),(AY14))))</formula>
    </cfRule>
  </conditionalFormatting>
  <conditionalFormatting sqref="AY14">
    <cfRule type="containsText" dxfId="605" priority="875" operator="containsText" text="Moderado">
      <formula>NOT(ISERROR(SEARCH(("Moderado"),(AY14))))</formula>
    </cfRule>
  </conditionalFormatting>
  <conditionalFormatting sqref="AY14">
    <cfRule type="containsText" dxfId="604" priority="876" operator="containsText" text="Bajo">
      <formula>NOT(ISERROR(SEARCH(("Bajo"),(AY14))))</formula>
    </cfRule>
  </conditionalFormatting>
  <conditionalFormatting sqref="K13:K14">
    <cfRule type="containsText" dxfId="603" priority="853" operator="containsText" text="Muy Baja">
      <formula>NOT(ISERROR(SEARCH(("Muy Baja"),(K13))))</formula>
    </cfRule>
  </conditionalFormatting>
  <conditionalFormatting sqref="K13:K14">
    <cfRule type="containsText" dxfId="602" priority="854" operator="containsText" text="Baja">
      <formula>NOT(ISERROR(SEARCH(("Baja"),(K13))))</formula>
    </cfRule>
  </conditionalFormatting>
  <conditionalFormatting sqref="K13:K14">
    <cfRule type="containsText" dxfId="601" priority="855" operator="containsText" text="A l t a">
      <formula>NOT(ISERROR(SEARCH(("A l t a"),(K13))))</formula>
    </cfRule>
  </conditionalFormatting>
  <conditionalFormatting sqref="K13:K14">
    <cfRule type="containsText" dxfId="600" priority="856" operator="containsText" text="Muy Alta">
      <formula>NOT(ISERROR(SEARCH(("Muy Alta"),(K13))))</formula>
    </cfRule>
  </conditionalFormatting>
  <conditionalFormatting sqref="K13:K14">
    <cfRule type="cellIs" dxfId="599" priority="857" operator="equal">
      <formula>"Media"</formula>
    </cfRule>
  </conditionalFormatting>
  <conditionalFormatting sqref="L13:AC14">
    <cfRule type="containsText" dxfId="598" priority="858" operator="containsText" text="Muy Baja">
      <formula>NOT(ISERROR(SEARCH(("Muy Baja"),(L13))))</formula>
    </cfRule>
  </conditionalFormatting>
  <conditionalFormatting sqref="L13:AC14">
    <cfRule type="containsText" dxfId="597" priority="859" operator="containsText" text="Baja">
      <formula>NOT(ISERROR(SEARCH(("Baja"),(L13))))</formula>
    </cfRule>
  </conditionalFormatting>
  <conditionalFormatting sqref="L13:AC14">
    <cfRule type="containsText" dxfId="596" priority="860" operator="containsText" text="A l t a">
      <formula>NOT(ISERROR(SEARCH(("A l t a"),(L13))))</formula>
    </cfRule>
  </conditionalFormatting>
  <conditionalFormatting sqref="L13:AC14">
    <cfRule type="containsText" dxfId="595" priority="861" operator="containsText" text="Muy Alta">
      <formula>NOT(ISERROR(SEARCH(("Muy Alta"),(L13))))</formula>
    </cfRule>
  </conditionalFormatting>
  <conditionalFormatting sqref="L13:AC14">
    <cfRule type="cellIs" dxfId="594" priority="862" operator="equal">
      <formula>"Media"</formula>
    </cfRule>
  </conditionalFormatting>
  <conditionalFormatting sqref="AI13:AI14">
    <cfRule type="containsText" dxfId="593" priority="841" operator="containsText" text="Extremo">
      <formula>NOT(ISERROR(SEARCH(("Extremo"),(AI13))))</formula>
    </cfRule>
  </conditionalFormatting>
  <conditionalFormatting sqref="AI13:AI14">
    <cfRule type="containsText" dxfId="592" priority="842" operator="containsText" text="Alto">
      <formula>NOT(ISERROR(SEARCH(("Alto"),(AI13))))</formula>
    </cfRule>
  </conditionalFormatting>
  <conditionalFormatting sqref="AI13:AI14">
    <cfRule type="containsText" dxfId="591" priority="843" operator="containsText" text="Moderado">
      <formula>NOT(ISERROR(SEARCH(("Moderado"),(AI13))))</formula>
    </cfRule>
  </conditionalFormatting>
  <conditionalFormatting sqref="AI13:AI14">
    <cfRule type="containsText" dxfId="590" priority="844" operator="containsText" text="Bajo">
      <formula>NOT(ISERROR(SEARCH(("Bajo"),(AI13))))</formula>
    </cfRule>
  </conditionalFormatting>
  <conditionalFormatting sqref="AI13:AI14">
    <cfRule type="containsText" dxfId="589" priority="845" operator="containsText" text="Extremo">
      <formula>NOT(ISERROR(SEARCH(("Extremo"),(AI13))))</formula>
    </cfRule>
  </conditionalFormatting>
  <conditionalFormatting sqref="AI13:AI14">
    <cfRule type="containsText" dxfId="588" priority="846" operator="containsText" text="Alto">
      <formula>NOT(ISERROR(SEARCH(("Alto"),(AI13))))</formula>
    </cfRule>
  </conditionalFormatting>
  <conditionalFormatting sqref="AI13:AI14">
    <cfRule type="containsText" dxfId="587" priority="847" operator="containsText" text="Moderado">
      <formula>NOT(ISERROR(SEARCH(("Moderado"),(AI13))))</formula>
    </cfRule>
  </conditionalFormatting>
  <conditionalFormatting sqref="AI13:AI14">
    <cfRule type="containsText" dxfId="586" priority="848" operator="containsText" text="Bajo">
      <formula>NOT(ISERROR(SEARCH(("Bajo"),(AI13))))</formula>
    </cfRule>
  </conditionalFormatting>
  <conditionalFormatting sqref="AI14">
    <cfRule type="containsText" dxfId="585" priority="849" operator="containsText" text="Extremo">
      <formula>NOT(ISERROR(SEARCH(("Extremo"),(AI14))))</formula>
    </cfRule>
  </conditionalFormatting>
  <conditionalFormatting sqref="AI14">
    <cfRule type="containsText" dxfId="584" priority="850" operator="containsText" text="Alto">
      <formula>NOT(ISERROR(SEARCH(("Alto"),(AI14))))</formula>
    </cfRule>
  </conditionalFormatting>
  <conditionalFormatting sqref="AI14">
    <cfRule type="containsText" dxfId="583" priority="851" operator="containsText" text="Moderado">
      <formula>NOT(ISERROR(SEARCH(("Moderado"),(AI14))))</formula>
    </cfRule>
  </conditionalFormatting>
  <conditionalFormatting sqref="AI14">
    <cfRule type="containsText" dxfId="582" priority="852" operator="containsText" text="Bajo">
      <formula>NOT(ISERROR(SEARCH(("Bajo"),(AI14))))</formula>
    </cfRule>
  </conditionalFormatting>
  <conditionalFormatting sqref="AT8">
    <cfRule type="containsText" dxfId="581" priority="733" operator="containsText" text="Baja">
      <formula>NOT(ISERROR(SEARCH(("Baja"),(AT8))))</formula>
    </cfRule>
  </conditionalFormatting>
  <conditionalFormatting sqref="AT8">
    <cfRule type="containsText" dxfId="580" priority="734" operator="containsText" text="A l t a">
      <formula>NOT(ISERROR(SEARCH(("A l t a"),(AT8))))</formula>
    </cfRule>
  </conditionalFormatting>
  <conditionalFormatting sqref="AT8">
    <cfRule type="containsText" dxfId="579" priority="735" operator="containsText" text="Muy Alta">
      <formula>NOT(ISERROR(SEARCH(("Muy Alta"),(AT8))))</formula>
    </cfRule>
  </conditionalFormatting>
  <conditionalFormatting sqref="AT8">
    <cfRule type="cellIs" dxfId="578" priority="736" operator="equal">
      <formula>"Media"</formula>
    </cfRule>
  </conditionalFormatting>
  <conditionalFormatting sqref="AE15">
    <cfRule type="containsText" dxfId="577" priority="798" operator="containsText" text="Catastrófico">
      <formula>NOT(ISERROR(SEARCH(("Catastrófico"),(AE15))))</formula>
    </cfRule>
  </conditionalFormatting>
  <conditionalFormatting sqref="AE15">
    <cfRule type="containsText" dxfId="576" priority="799" operator="containsText" text="Mayor">
      <formula>NOT(ISERROR(SEARCH(("Mayor"),(AE15))))</formula>
    </cfRule>
  </conditionalFormatting>
  <conditionalFormatting sqref="AE15">
    <cfRule type="containsText" dxfId="575" priority="800" operator="containsText" text="Moderado">
      <formula>NOT(ISERROR(SEARCH(("Moderado"),(AE15))))</formula>
    </cfRule>
  </conditionalFormatting>
  <conditionalFormatting sqref="AE15">
    <cfRule type="containsText" dxfId="574" priority="801" operator="containsText" text="Menor">
      <formula>NOT(ISERROR(SEARCH(("Menor"),(AE15))))</formula>
    </cfRule>
  </conditionalFormatting>
  <conditionalFormatting sqref="AE15">
    <cfRule type="containsText" dxfId="573" priority="802" operator="containsText" text="Leve">
      <formula>NOT(ISERROR(SEARCH(("Leve"),(AE15))))</formula>
    </cfRule>
  </conditionalFormatting>
  <conditionalFormatting sqref="AI15">
    <cfRule type="containsText" dxfId="572" priority="803" operator="containsText" text="Extremo">
      <formula>NOT(ISERROR(SEARCH(("Extremo"),(AI15))))</formula>
    </cfRule>
  </conditionalFormatting>
  <conditionalFormatting sqref="AI15">
    <cfRule type="containsText" dxfId="571" priority="804" operator="containsText" text="Alto">
      <formula>NOT(ISERROR(SEARCH(("Alto"),(AI15))))</formula>
    </cfRule>
  </conditionalFormatting>
  <conditionalFormatting sqref="AI15">
    <cfRule type="containsText" dxfId="570" priority="805" operator="containsText" text="Moderado">
      <formula>NOT(ISERROR(SEARCH(("Moderado"),(AI15))))</formula>
    </cfRule>
  </conditionalFormatting>
  <conditionalFormatting sqref="AI15">
    <cfRule type="containsText" dxfId="569" priority="806" operator="containsText" text="Bajo">
      <formula>NOT(ISERROR(SEARCH(("Bajo"),(AI15))))</formula>
    </cfRule>
  </conditionalFormatting>
  <conditionalFormatting sqref="K15">
    <cfRule type="containsText" dxfId="568" priority="807" operator="containsText" text="Muy Baja">
      <formula>NOT(ISERROR(SEARCH(("Muy Baja"),(K15))))</formula>
    </cfRule>
  </conditionalFormatting>
  <conditionalFormatting sqref="K15">
    <cfRule type="containsText" dxfId="567" priority="808" operator="containsText" text="Baja">
      <formula>NOT(ISERROR(SEARCH(("Baja"),(K15))))</formula>
    </cfRule>
  </conditionalFormatting>
  <conditionalFormatting sqref="K15">
    <cfRule type="containsText" dxfId="566" priority="809" operator="containsText" text="A l t a">
      <formula>NOT(ISERROR(SEARCH(("A l t a"),(K15))))</formula>
    </cfRule>
  </conditionalFormatting>
  <conditionalFormatting sqref="K15">
    <cfRule type="containsText" dxfId="565" priority="810" operator="containsText" text="Muy Alta">
      <formula>NOT(ISERROR(SEARCH(("Muy Alta"),(K15))))</formula>
    </cfRule>
  </conditionalFormatting>
  <conditionalFormatting sqref="K15">
    <cfRule type="cellIs" dxfId="564" priority="811" operator="equal">
      <formula>"Media"</formula>
    </cfRule>
  </conditionalFormatting>
  <conditionalFormatting sqref="L15:AD15">
    <cfRule type="containsText" dxfId="563" priority="812" operator="containsText" text="Muy Baja">
      <formula>NOT(ISERROR(SEARCH(("Muy Baja"),(L15))))</formula>
    </cfRule>
  </conditionalFormatting>
  <conditionalFormatting sqref="L15:AD15">
    <cfRule type="containsText" dxfId="562" priority="813" operator="containsText" text="Baja">
      <formula>NOT(ISERROR(SEARCH(("Baja"),(L15))))</formula>
    </cfRule>
  </conditionalFormatting>
  <conditionalFormatting sqref="L15:AD15">
    <cfRule type="containsText" dxfId="561" priority="814" operator="containsText" text="A l t a">
      <formula>NOT(ISERROR(SEARCH(("A l t a"),(L15))))</formula>
    </cfRule>
  </conditionalFormatting>
  <conditionalFormatting sqref="L15:AD15">
    <cfRule type="containsText" dxfId="560" priority="815" operator="containsText" text="Muy Alta">
      <formula>NOT(ISERROR(SEARCH(("Muy Alta"),(L15))))</formula>
    </cfRule>
  </conditionalFormatting>
  <conditionalFormatting sqref="L15:AD15">
    <cfRule type="cellIs" dxfId="559" priority="816" operator="equal">
      <formula>"Media"</formula>
    </cfRule>
  </conditionalFormatting>
  <conditionalFormatting sqref="AE16">
    <cfRule type="containsText" dxfId="558" priority="822" operator="containsText" text="Catastrófico">
      <formula>NOT(ISERROR(SEARCH(("Catastrófico"),(AE16))))</formula>
    </cfRule>
  </conditionalFormatting>
  <conditionalFormatting sqref="AE16">
    <cfRule type="containsText" dxfId="557" priority="823" operator="containsText" text="Mayor">
      <formula>NOT(ISERROR(SEARCH(("Mayor"),(AE16))))</formula>
    </cfRule>
  </conditionalFormatting>
  <conditionalFormatting sqref="AE16">
    <cfRule type="containsText" dxfId="556" priority="824" operator="containsText" text="Moderado">
      <formula>NOT(ISERROR(SEARCH(("Moderado"),(AE16))))</formula>
    </cfRule>
  </conditionalFormatting>
  <conditionalFormatting sqref="AE16">
    <cfRule type="containsText" dxfId="555" priority="825" operator="containsText" text="Menor">
      <formula>NOT(ISERROR(SEARCH(("Menor"),(AE16))))</formula>
    </cfRule>
  </conditionalFormatting>
  <conditionalFormatting sqref="AE16">
    <cfRule type="containsText" dxfId="554" priority="826" operator="containsText" text="Leve">
      <formula>NOT(ISERROR(SEARCH(("Leve"),(AE16))))</formula>
    </cfRule>
  </conditionalFormatting>
  <conditionalFormatting sqref="AI16">
    <cfRule type="containsText" dxfId="553" priority="827" operator="containsText" text="Extremo">
      <formula>NOT(ISERROR(SEARCH(("Extremo"),(AI16))))</formula>
    </cfRule>
  </conditionalFormatting>
  <conditionalFormatting sqref="AI16">
    <cfRule type="containsText" dxfId="552" priority="828" operator="containsText" text="Alto">
      <formula>NOT(ISERROR(SEARCH(("Alto"),(AI16))))</formula>
    </cfRule>
  </conditionalFormatting>
  <conditionalFormatting sqref="AI16">
    <cfRule type="containsText" dxfId="551" priority="829" operator="containsText" text="Moderado">
      <formula>NOT(ISERROR(SEARCH(("Moderado"),(AI16))))</formula>
    </cfRule>
  </conditionalFormatting>
  <conditionalFormatting sqref="AI16">
    <cfRule type="containsText" dxfId="550" priority="830" operator="containsText" text="Bajo">
      <formula>NOT(ISERROR(SEARCH(("Bajo"),(AI16))))</formula>
    </cfRule>
  </conditionalFormatting>
  <conditionalFormatting sqref="K16">
    <cfRule type="containsText" dxfId="549" priority="831" operator="containsText" text="Muy Baja">
      <formula>NOT(ISERROR(SEARCH(("Muy Baja"),(K16))))</formula>
    </cfRule>
  </conditionalFormatting>
  <conditionalFormatting sqref="K16">
    <cfRule type="containsText" dxfId="548" priority="832" operator="containsText" text="Baja">
      <formula>NOT(ISERROR(SEARCH(("Baja"),(K16))))</formula>
    </cfRule>
  </conditionalFormatting>
  <conditionalFormatting sqref="K16">
    <cfRule type="containsText" dxfId="547" priority="833" operator="containsText" text="A l t a">
      <formula>NOT(ISERROR(SEARCH(("A l t a"),(K16))))</formula>
    </cfRule>
  </conditionalFormatting>
  <conditionalFormatting sqref="K16">
    <cfRule type="containsText" dxfId="546" priority="834" operator="containsText" text="Muy Alta">
      <formula>NOT(ISERROR(SEARCH(("Muy Alta"),(K16))))</formula>
    </cfRule>
  </conditionalFormatting>
  <conditionalFormatting sqref="K16">
    <cfRule type="cellIs" dxfId="545" priority="835" operator="equal">
      <formula>"Media"</formula>
    </cfRule>
  </conditionalFormatting>
  <conditionalFormatting sqref="L16:AD16">
    <cfRule type="containsText" dxfId="544" priority="836" operator="containsText" text="Muy Baja">
      <formula>NOT(ISERROR(SEARCH(("Muy Baja"),(L16))))</formula>
    </cfRule>
  </conditionalFormatting>
  <conditionalFormatting sqref="L16:AD16">
    <cfRule type="containsText" dxfId="543" priority="837" operator="containsText" text="Baja">
      <formula>NOT(ISERROR(SEARCH(("Baja"),(L16))))</formula>
    </cfRule>
  </conditionalFormatting>
  <conditionalFormatting sqref="L16:AD16">
    <cfRule type="containsText" dxfId="542" priority="838" operator="containsText" text="A l t a">
      <formula>NOT(ISERROR(SEARCH(("A l t a"),(L16))))</formula>
    </cfRule>
  </conditionalFormatting>
  <conditionalFormatting sqref="L16:AD16">
    <cfRule type="containsText" dxfId="541" priority="839" operator="containsText" text="Muy Alta">
      <formula>NOT(ISERROR(SEARCH(("Muy Alta"),(L16))))</formula>
    </cfRule>
  </conditionalFormatting>
  <conditionalFormatting sqref="L16:AD16">
    <cfRule type="cellIs" dxfId="540" priority="840" operator="equal">
      <formula>"Media"</formula>
    </cfRule>
  </conditionalFormatting>
  <conditionalFormatting sqref="J15:J16">
    <cfRule type="containsText" dxfId="539" priority="788" operator="containsText" text="Muy Baja">
      <formula>NOT(ISERROR(SEARCH(("Muy Baja"),(J15))))</formula>
    </cfRule>
  </conditionalFormatting>
  <conditionalFormatting sqref="J15:J16">
    <cfRule type="containsText" dxfId="538" priority="789" operator="containsText" text="Baja">
      <formula>NOT(ISERROR(SEARCH(("Baja"),(J15))))</formula>
    </cfRule>
  </conditionalFormatting>
  <conditionalFormatting sqref="J15:J16">
    <cfRule type="containsText" dxfId="537" priority="790" operator="containsText" text="A l t a">
      <formula>NOT(ISERROR(SEARCH(("A l t a"),(J15))))</formula>
    </cfRule>
  </conditionalFormatting>
  <conditionalFormatting sqref="J15:J16">
    <cfRule type="containsText" dxfId="536" priority="791" operator="containsText" text="Muy Alta">
      <formula>NOT(ISERROR(SEARCH(("Muy Alta"),(J15))))</formula>
    </cfRule>
  </conditionalFormatting>
  <conditionalFormatting sqref="J15:J16">
    <cfRule type="cellIs" dxfId="535" priority="792" operator="equal">
      <formula>"Media"</formula>
    </cfRule>
  </conditionalFormatting>
  <conditionalFormatting sqref="I15:I16">
    <cfRule type="containsText" dxfId="534" priority="783" operator="containsText" text="Muy Baja">
      <formula>NOT(ISERROR(SEARCH(("Muy Baja"),(I15))))</formula>
    </cfRule>
  </conditionalFormatting>
  <conditionalFormatting sqref="I15:I16">
    <cfRule type="containsText" dxfId="533" priority="784" operator="containsText" text="Baja">
      <formula>NOT(ISERROR(SEARCH(("Baja"),(I15))))</formula>
    </cfRule>
  </conditionalFormatting>
  <conditionalFormatting sqref="I15:I16">
    <cfRule type="containsText" dxfId="532" priority="785" operator="containsText" text="A l t a">
      <formula>NOT(ISERROR(SEARCH(("A l t a"),(I15))))</formula>
    </cfRule>
  </conditionalFormatting>
  <conditionalFormatting sqref="I15:I16">
    <cfRule type="containsText" dxfId="531" priority="786" operator="containsText" text="Muy Alta">
      <formula>NOT(ISERROR(SEARCH(("Muy Alta"),(I15))))</formula>
    </cfRule>
  </conditionalFormatting>
  <conditionalFormatting sqref="I15:I16">
    <cfRule type="cellIs" dxfId="530" priority="787" operator="equal">
      <formula>"Media"</formula>
    </cfRule>
  </conditionalFormatting>
  <conditionalFormatting sqref="AH15:AH16">
    <cfRule type="containsText" dxfId="529" priority="779" operator="containsText" text="Extremo">
      <formula>NOT(ISERROR(SEARCH(("Extremo"),(AH15))))</formula>
    </cfRule>
  </conditionalFormatting>
  <conditionalFormatting sqref="AH15:AH16">
    <cfRule type="containsText" dxfId="528" priority="780" operator="containsText" text="Alto">
      <formula>NOT(ISERROR(SEARCH(("Alto"),(AH15))))</formula>
    </cfRule>
  </conditionalFormatting>
  <conditionalFormatting sqref="AH15:AH16">
    <cfRule type="containsText" dxfId="527" priority="781" operator="containsText" text="Moderado">
      <formula>NOT(ISERROR(SEARCH(("Moderado"),(AH15))))</formula>
    </cfRule>
  </conditionalFormatting>
  <conditionalFormatting sqref="AH15:AH16">
    <cfRule type="containsText" dxfId="526" priority="782" operator="containsText" text="Bajo">
      <formula>NOT(ISERROR(SEARCH(("Bajo"),(AH15))))</formula>
    </cfRule>
  </conditionalFormatting>
  <conditionalFormatting sqref="AT16">
    <cfRule type="containsText" dxfId="525" priority="774" operator="containsText" text="Muy Baja">
      <formula>NOT(ISERROR(SEARCH(("Muy Baja"),(AT16))))</formula>
    </cfRule>
  </conditionalFormatting>
  <conditionalFormatting sqref="AT16">
    <cfRule type="containsText" dxfId="524" priority="775" operator="containsText" text="Baja">
      <formula>NOT(ISERROR(SEARCH(("Baja"),(AT16))))</formula>
    </cfRule>
  </conditionalFormatting>
  <conditionalFormatting sqref="AT16">
    <cfRule type="containsText" dxfId="523" priority="776" operator="containsText" text="A l t a">
      <formula>NOT(ISERROR(SEARCH(("A l t a"),(AT16))))</formula>
    </cfRule>
  </conditionalFormatting>
  <conditionalFormatting sqref="AT16">
    <cfRule type="containsText" dxfId="522" priority="777" operator="containsText" text="Muy Alta">
      <formula>NOT(ISERROR(SEARCH(("Muy Alta"),(AT16))))</formula>
    </cfRule>
  </conditionalFormatting>
  <conditionalFormatting sqref="AT16">
    <cfRule type="cellIs" dxfId="521" priority="778" operator="equal">
      <formula>"Media"</formula>
    </cfRule>
  </conditionalFormatting>
  <conditionalFormatting sqref="AY28">
    <cfRule type="containsText" dxfId="520" priority="212" operator="containsText" text="Moderado">
      <formula>NOT(ISERROR(SEARCH(("Moderado"),(AY28))))</formula>
    </cfRule>
  </conditionalFormatting>
  <conditionalFormatting sqref="AE8">
    <cfRule type="containsText" dxfId="519" priority="750" operator="containsText" text="Catastrófico">
      <formula>NOT(ISERROR(SEARCH(("Catastrófico"),(AE8))))</formula>
    </cfRule>
  </conditionalFormatting>
  <conditionalFormatting sqref="AE8">
    <cfRule type="containsText" dxfId="518" priority="751" operator="containsText" text="Mayor">
      <formula>NOT(ISERROR(SEARCH(("Mayor"),(AE8))))</formula>
    </cfRule>
  </conditionalFormatting>
  <conditionalFormatting sqref="AE8">
    <cfRule type="containsText" dxfId="517" priority="752" operator="containsText" text="Moderado">
      <formula>NOT(ISERROR(SEARCH(("Moderado"),(AE8))))</formula>
    </cfRule>
  </conditionalFormatting>
  <conditionalFormatting sqref="AE8">
    <cfRule type="containsText" dxfId="516" priority="753" operator="containsText" text="Menor">
      <formula>NOT(ISERROR(SEARCH(("Menor"),(AE8))))</formula>
    </cfRule>
  </conditionalFormatting>
  <conditionalFormatting sqref="AE8">
    <cfRule type="containsText" dxfId="515" priority="754" operator="containsText" text="Leve">
      <formula>NOT(ISERROR(SEARCH(("Leve"),(AE8))))</formula>
    </cfRule>
  </conditionalFormatting>
  <conditionalFormatting sqref="AH8:AI8">
    <cfRule type="containsText" dxfId="514" priority="746" operator="containsText" text="Extremo">
      <formula>NOT(ISERROR(SEARCH(("Extremo"),(AH8))))</formula>
    </cfRule>
  </conditionalFormatting>
  <conditionalFormatting sqref="AH8:AI8">
    <cfRule type="containsText" dxfId="513" priority="747" operator="containsText" text="Alto">
      <formula>NOT(ISERROR(SEARCH(("Alto"),(AH8))))</formula>
    </cfRule>
  </conditionalFormatting>
  <conditionalFormatting sqref="AH8:AI8">
    <cfRule type="containsText" dxfId="512" priority="748" operator="containsText" text="Moderado">
      <formula>NOT(ISERROR(SEARCH(("Moderado"),(AH8))))</formula>
    </cfRule>
  </conditionalFormatting>
  <conditionalFormatting sqref="AH8:AI8">
    <cfRule type="containsText" dxfId="511" priority="749" operator="containsText" text="Bajo">
      <formula>NOT(ISERROR(SEARCH(("Bajo"),(AH8))))</formula>
    </cfRule>
  </conditionalFormatting>
  <conditionalFormatting sqref="AV8">
    <cfRule type="containsText" dxfId="510" priority="737" operator="containsText" text="Catastrófico">
      <formula>NOT(ISERROR(SEARCH(("Catastrófico"),(AV8))))</formula>
    </cfRule>
  </conditionalFormatting>
  <conditionalFormatting sqref="AV8">
    <cfRule type="containsText" dxfId="509" priority="738" operator="containsText" text="Mayor">
      <formula>NOT(ISERROR(SEARCH(("Mayor"),(AV8))))</formula>
    </cfRule>
  </conditionalFormatting>
  <conditionalFormatting sqref="AV8">
    <cfRule type="containsText" dxfId="508" priority="739" operator="containsText" text="Moderado">
      <formula>NOT(ISERROR(SEARCH(("Moderado"),(AV8))))</formula>
    </cfRule>
  </conditionalFormatting>
  <conditionalFormatting sqref="AV8">
    <cfRule type="containsText" dxfId="507" priority="740" operator="containsText" text="Menor">
      <formula>NOT(ISERROR(SEARCH(("Menor"),(AV8))))</formula>
    </cfRule>
  </conditionalFormatting>
  <conditionalFormatting sqref="AV8">
    <cfRule type="containsText" dxfId="506" priority="741" operator="containsText" text="Leve">
      <formula>NOT(ISERROR(SEARCH(("Leve"),(AV8))))</formula>
    </cfRule>
  </conditionalFormatting>
  <conditionalFormatting sqref="I11">
    <cfRule type="containsText" dxfId="505" priority="722" operator="containsText" text="Muy Baja">
      <formula>NOT(ISERROR(SEARCH(("Muy Baja"),(I11))))</formula>
    </cfRule>
  </conditionalFormatting>
  <conditionalFormatting sqref="I11">
    <cfRule type="containsText" dxfId="504" priority="723" operator="containsText" text="Baja">
      <formula>NOT(ISERROR(SEARCH(("Baja"),(I11))))</formula>
    </cfRule>
  </conditionalFormatting>
  <conditionalFormatting sqref="I11">
    <cfRule type="containsText" dxfId="503" priority="724" operator="containsText" text="A l t a">
      <formula>NOT(ISERROR(SEARCH(("A l t a"),(I11))))</formula>
    </cfRule>
  </conditionalFormatting>
  <conditionalFormatting sqref="I11">
    <cfRule type="containsText" dxfId="502" priority="725" operator="containsText" text="Muy Alta">
      <formula>NOT(ISERROR(SEARCH(("Muy Alta"),(I11))))</formula>
    </cfRule>
  </conditionalFormatting>
  <conditionalFormatting sqref="I11">
    <cfRule type="cellIs" dxfId="501" priority="726" operator="equal">
      <formula>"Media"</formula>
    </cfRule>
  </conditionalFormatting>
  <conditionalFormatting sqref="J11">
    <cfRule type="containsText" dxfId="500" priority="717" operator="containsText" text="Muy Baja">
      <formula>NOT(ISERROR(SEARCH(("Muy Baja"),(J11))))</formula>
    </cfRule>
  </conditionalFormatting>
  <conditionalFormatting sqref="J11">
    <cfRule type="containsText" dxfId="499" priority="718" operator="containsText" text="Baja">
      <formula>NOT(ISERROR(SEARCH(("Baja"),(J11))))</formula>
    </cfRule>
  </conditionalFormatting>
  <conditionalFormatting sqref="J11">
    <cfRule type="containsText" dxfId="498" priority="719" operator="containsText" text="A l t a">
      <formula>NOT(ISERROR(SEARCH(("A l t a"),(J11))))</formula>
    </cfRule>
  </conditionalFormatting>
  <conditionalFormatting sqref="J11">
    <cfRule type="containsText" dxfId="497" priority="720" operator="containsText" text="Muy Alta">
      <formula>NOT(ISERROR(SEARCH(("Muy Alta"),(J11))))</formula>
    </cfRule>
  </conditionalFormatting>
  <conditionalFormatting sqref="J11">
    <cfRule type="cellIs" dxfId="496" priority="721" operator="equal">
      <formula>"Media"</formula>
    </cfRule>
  </conditionalFormatting>
  <conditionalFormatting sqref="AT11">
    <cfRule type="containsText" dxfId="495" priority="684" operator="containsText" text="Muy Baja">
      <formula>NOT(ISERROR(SEARCH(("Muy Baja"),(AT11))))</formula>
    </cfRule>
  </conditionalFormatting>
  <conditionalFormatting sqref="AT11">
    <cfRule type="containsText" dxfId="494" priority="685" operator="containsText" text="Baja">
      <formula>NOT(ISERROR(SEARCH(("Baja"),(AT11))))</formula>
    </cfRule>
  </conditionalFormatting>
  <conditionalFormatting sqref="AT11">
    <cfRule type="containsText" dxfId="493" priority="686" operator="containsText" text="A l t a">
      <formula>NOT(ISERROR(SEARCH(("A l t a"),(AT11))))</formula>
    </cfRule>
  </conditionalFormatting>
  <conditionalFormatting sqref="AT11">
    <cfRule type="containsText" dxfId="492" priority="687" operator="containsText" text="Muy Alta">
      <formula>NOT(ISERROR(SEARCH(("Muy Alta"),(AT11))))</formula>
    </cfRule>
  </conditionalFormatting>
  <conditionalFormatting sqref="AT11">
    <cfRule type="cellIs" dxfId="491" priority="688" operator="equal">
      <formula>"Media"</formula>
    </cfRule>
  </conditionalFormatting>
  <conditionalFormatting sqref="AV11">
    <cfRule type="containsText" dxfId="490" priority="674" operator="containsText" text="Catastrófico">
      <formula>NOT(ISERROR(SEARCH(("Catastrófico"),(AV11))))</formula>
    </cfRule>
  </conditionalFormatting>
  <conditionalFormatting sqref="AV11">
    <cfRule type="containsText" dxfId="489" priority="675" operator="containsText" text="Mayor">
      <formula>NOT(ISERROR(SEARCH(("Mayor"),(AV11))))</formula>
    </cfRule>
  </conditionalFormatting>
  <conditionalFormatting sqref="AV11">
    <cfRule type="containsText" dxfId="488" priority="676" operator="containsText" text="Moderado">
      <formula>NOT(ISERROR(SEARCH(("Moderado"),(AV11))))</formula>
    </cfRule>
  </conditionalFormatting>
  <conditionalFormatting sqref="AV11">
    <cfRule type="containsText" dxfId="487" priority="677" operator="containsText" text="Menor">
      <formula>NOT(ISERROR(SEARCH(("Menor"),(AV11))))</formula>
    </cfRule>
  </conditionalFormatting>
  <conditionalFormatting sqref="AV11">
    <cfRule type="containsText" dxfId="486" priority="678" operator="containsText" text="Leve">
      <formula>NOT(ISERROR(SEARCH(("Leve"),(AV11))))</formula>
    </cfRule>
  </conditionalFormatting>
  <conditionalFormatting sqref="AV13">
    <cfRule type="containsText" dxfId="485" priority="669" operator="containsText" text="Catastrófico">
      <formula>NOT(ISERROR(SEARCH(("Catastrófico"),(AV13))))</formula>
    </cfRule>
  </conditionalFormatting>
  <conditionalFormatting sqref="AV13">
    <cfRule type="containsText" dxfId="484" priority="670" operator="containsText" text="Mayor">
      <formula>NOT(ISERROR(SEARCH(("Mayor"),(AV13))))</formula>
    </cfRule>
  </conditionalFormatting>
  <conditionalFormatting sqref="AV13">
    <cfRule type="containsText" dxfId="483" priority="671" operator="containsText" text="Moderado">
      <formula>NOT(ISERROR(SEARCH(("Moderado"),(AV13))))</formula>
    </cfRule>
  </conditionalFormatting>
  <conditionalFormatting sqref="AV13">
    <cfRule type="containsText" dxfId="482" priority="672" operator="containsText" text="Menor">
      <formula>NOT(ISERROR(SEARCH(("Menor"),(AV13))))</formula>
    </cfRule>
  </conditionalFormatting>
  <conditionalFormatting sqref="AV13">
    <cfRule type="containsText" dxfId="481" priority="673" operator="containsText" text="Leve">
      <formula>NOT(ISERROR(SEARCH(("Leve"),(AV13))))</formula>
    </cfRule>
  </conditionalFormatting>
  <conditionalFormatting sqref="AV14">
    <cfRule type="containsText" dxfId="480" priority="664" operator="containsText" text="Catastrófico">
      <formula>NOT(ISERROR(SEARCH(("Catastrófico"),(AV14))))</formula>
    </cfRule>
  </conditionalFormatting>
  <conditionalFormatting sqref="AV14">
    <cfRule type="containsText" dxfId="479" priority="665" operator="containsText" text="Mayor">
      <formula>NOT(ISERROR(SEARCH(("Mayor"),(AV14))))</formula>
    </cfRule>
  </conditionalFormatting>
  <conditionalFormatting sqref="AV14">
    <cfRule type="containsText" dxfId="478" priority="666" operator="containsText" text="Moderado">
      <formula>NOT(ISERROR(SEARCH(("Moderado"),(AV14))))</formula>
    </cfRule>
  </conditionalFormatting>
  <conditionalFormatting sqref="AV14">
    <cfRule type="containsText" dxfId="477" priority="667" operator="containsText" text="Menor">
      <formula>NOT(ISERROR(SEARCH(("Menor"),(AV14))))</formula>
    </cfRule>
  </conditionalFormatting>
  <conditionalFormatting sqref="AV14">
    <cfRule type="containsText" dxfId="476" priority="668" operator="containsText" text="Leve">
      <formula>NOT(ISERROR(SEARCH(("Leve"),(AV14))))</formula>
    </cfRule>
  </conditionalFormatting>
  <conditionalFormatting sqref="AV15">
    <cfRule type="containsText" dxfId="475" priority="659" operator="containsText" text="Catastrófico">
      <formula>NOT(ISERROR(SEARCH(("Catastrófico"),(AV15))))</formula>
    </cfRule>
  </conditionalFormatting>
  <conditionalFormatting sqref="AV15">
    <cfRule type="containsText" dxfId="474" priority="660" operator="containsText" text="Mayor">
      <formula>NOT(ISERROR(SEARCH(("Mayor"),(AV15))))</formula>
    </cfRule>
  </conditionalFormatting>
  <conditionalFormatting sqref="AV15">
    <cfRule type="containsText" dxfId="473" priority="661" operator="containsText" text="Moderado">
      <formula>NOT(ISERROR(SEARCH(("Moderado"),(AV15))))</formula>
    </cfRule>
  </conditionalFormatting>
  <conditionalFormatting sqref="AV15">
    <cfRule type="containsText" dxfId="472" priority="662" operator="containsText" text="Menor">
      <formula>NOT(ISERROR(SEARCH(("Menor"),(AV15))))</formula>
    </cfRule>
  </conditionalFormatting>
  <conditionalFormatting sqref="AV15">
    <cfRule type="containsText" dxfId="471" priority="663" operator="containsText" text="Leve">
      <formula>NOT(ISERROR(SEARCH(("Leve"),(AV15))))</formula>
    </cfRule>
  </conditionalFormatting>
  <conditionalFormatting sqref="AV16">
    <cfRule type="containsText" dxfId="470" priority="654" operator="containsText" text="Catastrófico">
      <formula>NOT(ISERROR(SEARCH(("Catastrófico"),(AV16))))</formula>
    </cfRule>
  </conditionalFormatting>
  <conditionalFormatting sqref="AV16">
    <cfRule type="containsText" dxfId="469" priority="655" operator="containsText" text="Mayor">
      <formula>NOT(ISERROR(SEARCH(("Mayor"),(AV16))))</formula>
    </cfRule>
  </conditionalFormatting>
  <conditionalFormatting sqref="AV16">
    <cfRule type="containsText" dxfId="468" priority="656" operator="containsText" text="Moderado">
      <formula>NOT(ISERROR(SEARCH(("Moderado"),(AV16))))</formula>
    </cfRule>
  </conditionalFormatting>
  <conditionalFormatting sqref="AV16">
    <cfRule type="containsText" dxfId="467" priority="657" operator="containsText" text="Menor">
      <formula>NOT(ISERROR(SEARCH(("Menor"),(AV16))))</formula>
    </cfRule>
  </conditionalFormatting>
  <conditionalFormatting sqref="AV16">
    <cfRule type="containsText" dxfId="466" priority="658" operator="containsText" text="Leve">
      <formula>NOT(ISERROR(SEARCH(("Leve"),(AV16))))</formula>
    </cfRule>
  </conditionalFormatting>
  <conditionalFormatting sqref="AY15:AY16">
    <cfRule type="containsText" dxfId="465" priority="650" operator="containsText" text="Extremo">
      <formula>NOT(ISERROR(SEARCH(("Extremo"),(AY15))))</formula>
    </cfRule>
  </conditionalFormatting>
  <conditionalFormatting sqref="AY15:AY16">
    <cfRule type="containsText" dxfId="464" priority="651" operator="containsText" text="Alto">
      <formula>NOT(ISERROR(SEARCH(("Alto"),(AY15))))</formula>
    </cfRule>
  </conditionalFormatting>
  <conditionalFormatting sqref="AY15:AY16">
    <cfRule type="containsText" dxfId="463" priority="652" operator="containsText" text="Moderado">
      <formula>NOT(ISERROR(SEARCH(("Moderado"),(AY15))))</formula>
    </cfRule>
  </conditionalFormatting>
  <conditionalFormatting sqref="AY15:AY16">
    <cfRule type="containsText" dxfId="462" priority="653" operator="containsText" text="Bajo">
      <formula>NOT(ISERROR(SEARCH(("Bajo"),(AY15))))</formula>
    </cfRule>
  </conditionalFormatting>
  <conditionalFormatting sqref="AY11">
    <cfRule type="containsText" dxfId="461" priority="646" operator="containsText" text="Extremo">
      <formula>NOT(ISERROR(SEARCH(("Extremo"),(AY11))))</formula>
    </cfRule>
  </conditionalFormatting>
  <conditionalFormatting sqref="AY11">
    <cfRule type="containsText" dxfId="460" priority="647" operator="containsText" text="Alto">
      <formula>NOT(ISERROR(SEARCH(("Alto"),(AY11))))</formula>
    </cfRule>
  </conditionalFormatting>
  <conditionalFormatting sqref="AY11">
    <cfRule type="containsText" dxfId="459" priority="648" operator="containsText" text="Moderado">
      <formula>NOT(ISERROR(SEARCH(("Moderado"),(AY11))))</formula>
    </cfRule>
  </conditionalFormatting>
  <conditionalFormatting sqref="AY11">
    <cfRule type="containsText" dxfId="458" priority="649" operator="containsText" text="Bajo">
      <formula>NOT(ISERROR(SEARCH(("Bajo"),(AY11))))</formula>
    </cfRule>
  </conditionalFormatting>
  <conditionalFormatting sqref="AY8">
    <cfRule type="containsText" dxfId="457" priority="638" operator="containsText" text="Extremo">
      <formula>NOT(ISERROR(SEARCH(("Extremo"),(AY8))))</formula>
    </cfRule>
  </conditionalFormatting>
  <conditionalFormatting sqref="AY8">
    <cfRule type="containsText" dxfId="456" priority="639" operator="containsText" text="Alto">
      <formula>NOT(ISERROR(SEARCH(("Alto"),(AY8))))</formula>
    </cfRule>
  </conditionalFormatting>
  <conditionalFormatting sqref="AY8">
    <cfRule type="containsText" dxfId="455" priority="640" operator="containsText" text="Moderado">
      <formula>NOT(ISERROR(SEARCH(("Moderado"),(AY8))))</formula>
    </cfRule>
  </conditionalFormatting>
  <conditionalFormatting sqref="AY8">
    <cfRule type="containsText" dxfId="454" priority="641" operator="containsText" text="Bajo">
      <formula>NOT(ISERROR(SEARCH(("Bajo"),(AY8))))</formula>
    </cfRule>
  </conditionalFormatting>
  <conditionalFormatting sqref="AY9">
    <cfRule type="containsText" dxfId="453" priority="634" operator="containsText" text="Extremo">
      <formula>NOT(ISERROR(SEARCH(("Extremo"),(AY9))))</formula>
    </cfRule>
  </conditionalFormatting>
  <conditionalFormatting sqref="AY9">
    <cfRule type="containsText" dxfId="452" priority="635" operator="containsText" text="Alto">
      <formula>NOT(ISERROR(SEARCH(("Alto"),(AY9))))</formula>
    </cfRule>
  </conditionalFormatting>
  <conditionalFormatting sqref="AY9">
    <cfRule type="containsText" dxfId="451" priority="636" operator="containsText" text="Moderado">
      <formula>NOT(ISERROR(SEARCH(("Moderado"),(AY9))))</formula>
    </cfRule>
  </conditionalFormatting>
  <conditionalFormatting sqref="AY9">
    <cfRule type="containsText" dxfId="450" priority="637" operator="containsText" text="Bajo">
      <formula>NOT(ISERROR(SEARCH(("Bajo"),(AY9))))</formula>
    </cfRule>
  </conditionalFormatting>
  <conditionalFormatting sqref="AV9">
    <cfRule type="containsText" dxfId="449" priority="629" operator="containsText" text="Catastrófico">
      <formula>NOT(ISERROR(SEARCH(("Catastrófico"),(AV9))))</formula>
    </cfRule>
  </conditionalFormatting>
  <conditionalFormatting sqref="AV9">
    <cfRule type="containsText" dxfId="448" priority="630" operator="containsText" text="Mayor">
      <formula>NOT(ISERROR(SEARCH(("Mayor"),(AV9))))</formula>
    </cfRule>
  </conditionalFormatting>
  <conditionalFormatting sqref="AV9">
    <cfRule type="containsText" dxfId="447" priority="631" operator="containsText" text="Moderado">
      <formula>NOT(ISERROR(SEARCH(("Moderado"),(AV9))))</formula>
    </cfRule>
  </conditionalFormatting>
  <conditionalFormatting sqref="AV9">
    <cfRule type="containsText" dxfId="446" priority="632" operator="containsText" text="Menor">
      <formula>NOT(ISERROR(SEARCH(("Menor"),(AV9))))</formula>
    </cfRule>
  </conditionalFormatting>
  <conditionalFormatting sqref="AV9">
    <cfRule type="containsText" dxfId="445" priority="633" operator="containsText" text="Leve">
      <formula>NOT(ISERROR(SEARCH(("Leve"),(AV9))))</formula>
    </cfRule>
  </conditionalFormatting>
  <conditionalFormatting sqref="AE19:AE20">
    <cfRule type="containsText" dxfId="444" priority="619" operator="containsText" text="Catastrófico">
      <formula>NOT(ISERROR(SEARCH("Catastrófico",AE19)))</formula>
    </cfRule>
    <cfRule type="containsText" dxfId="443" priority="620" operator="containsText" text="Mayor">
      <formula>NOT(ISERROR(SEARCH("Mayor",AE19)))</formula>
    </cfRule>
    <cfRule type="containsText" dxfId="442" priority="621" operator="containsText" text="Moderado">
      <formula>NOT(ISERROR(SEARCH("Moderado",AE19)))</formula>
    </cfRule>
    <cfRule type="containsText" dxfId="441" priority="622" operator="containsText" text="Menor">
      <formula>NOT(ISERROR(SEARCH("Menor",AE19)))</formula>
    </cfRule>
    <cfRule type="containsText" dxfId="440" priority="623" operator="containsText" text="Leve">
      <formula>NOT(ISERROR(SEARCH("Leve",AE19)))</formula>
    </cfRule>
  </conditionalFormatting>
  <conditionalFormatting sqref="AI19">
    <cfRule type="containsText" dxfId="439" priority="615" operator="containsText" text="Extremo">
      <formula>NOT(ISERROR(SEARCH("Extremo",AI19)))</formula>
    </cfRule>
    <cfRule type="containsText" dxfId="438" priority="616" operator="containsText" text="Alto">
      <formula>NOT(ISERROR(SEARCH("Alto",AI19)))</formula>
    </cfRule>
    <cfRule type="containsText" dxfId="437" priority="617" operator="containsText" text="Moderado">
      <formula>NOT(ISERROR(SEARCH("Moderado",AI19)))</formula>
    </cfRule>
    <cfRule type="containsText" dxfId="436" priority="618" operator="containsText" text="Bajo">
      <formula>NOT(ISERROR(SEARCH("Bajo",AI19)))</formula>
    </cfRule>
  </conditionalFormatting>
  <conditionalFormatting sqref="K19:K20">
    <cfRule type="containsText" dxfId="435" priority="610" operator="containsText" text="Muy Baja">
      <formula>NOT(ISERROR(SEARCH("Muy Baja",K19)))</formula>
    </cfRule>
    <cfRule type="containsText" dxfId="434" priority="611" operator="containsText" text="Baja">
      <formula>NOT(ISERROR(SEARCH("Baja",K19)))</formula>
    </cfRule>
    <cfRule type="containsText" dxfId="433" priority="612" operator="containsText" text="A l t a">
      <formula>NOT(ISERROR(SEARCH("A l t a",K19)))</formula>
    </cfRule>
    <cfRule type="containsText" dxfId="432" priority="613" operator="containsText" text="Muy Alta">
      <formula>NOT(ISERROR(SEARCH("Muy Alta",K19)))</formula>
    </cfRule>
    <cfRule type="cellIs" dxfId="431" priority="614" operator="equal">
      <formula>"Media"</formula>
    </cfRule>
  </conditionalFormatting>
  <conditionalFormatting sqref="AT19:AT21">
    <cfRule type="containsText" dxfId="430" priority="605" operator="containsText" text="Muy Baja">
      <formula>NOT(ISERROR(SEARCH("Muy Baja",AT19)))</formula>
    </cfRule>
    <cfRule type="containsText" dxfId="429" priority="606" operator="containsText" text="Baja">
      <formula>NOT(ISERROR(SEARCH("Baja",AT19)))</formula>
    </cfRule>
    <cfRule type="containsText" dxfId="428" priority="607" operator="containsText" text="A l t a">
      <formula>NOT(ISERROR(SEARCH("A l t a",AT19)))</formula>
    </cfRule>
    <cfRule type="containsText" dxfId="427" priority="608" operator="containsText" text="Muy Alta">
      <formula>NOT(ISERROR(SEARCH("Muy Alta",AT19)))</formula>
    </cfRule>
    <cfRule type="cellIs" dxfId="426" priority="609" operator="equal">
      <formula>"Media"</formula>
    </cfRule>
  </conditionalFormatting>
  <conditionalFormatting sqref="AV19">
    <cfRule type="containsText" dxfId="425" priority="600" operator="containsText" text="Catastrófico">
      <formula>NOT(ISERROR(SEARCH("Catastrófico",AV19)))</formula>
    </cfRule>
    <cfRule type="containsText" dxfId="424" priority="601" operator="containsText" text="Mayor">
      <formula>NOT(ISERROR(SEARCH("Mayor",AV19)))</formula>
    </cfRule>
    <cfRule type="containsText" dxfId="423" priority="602" operator="containsText" text="Moderado">
      <formula>NOT(ISERROR(SEARCH("Moderado",AV19)))</formula>
    </cfRule>
    <cfRule type="containsText" dxfId="422" priority="603" operator="containsText" text="Menor">
      <formula>NOT(ISERROR(SEARCH("Menor",AV19)))</formula>
    </cfRule>
    <cfRule type="containsText" dxfId="421" priority="604" operator="containsText" text="Leve">
      <formula>NOT(ISERROR(SEARCH("Leve",AV19)))</formula>
    </cfRule>
  </conditionalFormatting>
  <conditionalFormatting sqref="AD19">
    <cfRule type="containsText" dxfId="420" priority="591" operator="containsText" text="Muy Baja">
      <formula>NOT(ISERROR(SEARCH("Muy Baja",AD19)))</formula>
    </cfRule>
    <cfRule type="containsText" dxfId="419" priority="592" operator="containsText" text="Baja">
      <formula>NOT(ISERROR(SEARCH("Baja",AD19)))</formula>
    </cfRule>
    <cfRule type="containsText" dxfId="418" priority="593" operator="containsText" text="A l t a">
      <formula>NOT(ISERROR(SEARCH("A l t a",AD19)))</formula>
    </cfRule>
    <cfRule type="containsText" dxfId="417" priority="594" operator="containsText" text="Muy Alta">
      <formula>NOT(ISERROR(SEARCH("Muy Alta",AD19)))</formula>
    </cfRule>
    <cfRule type="cellIs" dxfId="416" priority="595" operator="equal">
      <formula>"Media"</formula>
    </cfRule>
  </conditionalFormatting>
  <conditionalFormatting sqref="AE22">
    <cfRule type="containsText" dxfId="415" priority="581" operator="containsText" text="Catastrófico">
      <formula>NOT(ISERROR(SEARCH("Catastrófico",AE22)))</formula>
    </cfRule>
    <cfRule type="containsText" dxfId="414" priority="582" operator="containsText" text="Mayor">
      <formula>NOT(ISERROR(SEARCH("Mayor",AE22)))</formula>
    </cfRule>
    <cfRule type="containsText" dxfId="413" priority="583" operator="containsText" text="Moderado">
      <formula>NOT(ISERROR(SEARCH("Moderado",AE22)))</formula>
    </cfRule>
    <cfRule type="containsText" dxfId="412" priority="584" operator="containsText" text="Menor">
      <formula>NOT(ISERROR(SEARCH("Menor",AE22)))</formula>
    </cfRule>
    <cfRule type="containsText" dxfId="411" priority="585" operator="containsText" text="Leve">
      <formula>NOT(ISERROR(SEARCH("Leve",AE22)))</formula>
    </cfRule>
  </conditionalFormatting>
  <conditionalFormatting sqref="AI22">
    <cfRule type="containsText" dxfId="410" priority="577" operator="containsText" text="Extremo">
      <formula>NOT(ISERROR(SEARCH("Extremo",AI22)))</formula>
    </cfRule>
    <cfRule type="containsText" dxfId="409" priority="578" operator="containsText" text="Alto">
      <formula>NOT(ISERROR(SEARCH("Alto",AI22)))</formula>
    </cfRule>
    <cfRule type="containsText" dxfId="408" priority="579" operator="containsText" text="Moderado">
      <formula>NOT(ISERROR(SEARCH("Moderado",AI22)))</formula>
    </cfRule>
    <cfRule type="containsText" dxfId="407" priority="580" operator="containsText" text="Bajo">
      <formula>NOT(ISERROR(SEARCH("Bajo",AI22)))</formula>
    </cfRule>
  </conditionalFormatting>
  <conditionalFormatting sqref="K22">
    <cfRule type="containsText" dxfId="406" priority="572" operator="containsText" text="Muy Baja">
      <formula>NOT(ISERROR(SEARCH("Muy Baja",K22)))</formula>
    </cfRule>
    <cfRule type="containsText" dxfId="405" priority="573" operator="containsText" text="Baja">
      <formula>NOT(ISERROR(SEARCH("Baja",K22)))</formula>
    </cfRule>
    <cfRule type="containsText" dxfId="404" priority="574" operator="containsText" text="A l t a">
      <formula>NOT(ISERROR(SEARCH("A l t a",K22)))</formula>
    </cfRule>
    <cfRule type="containsText" dxfId="403" priority="575" operator="containsText" text="Muy Alta">
      <formula>NOT(ISERROR(SEARCH("Muy Alta",K22)))</formula>
    </cfRule>
    <cfRule type="cellIs" dxfId="402" priority="576" operator="equal">
      <formula>"Media"</formula>
    </cfRule>
  </conditionalFormatting>
  <conditionalFormatting sqref="L22:AD22">
    <cfRule type="containsText" dxfId="401" priority="553" operator="containsText" text="Muy Baja">
      <formula>NOT(ISERROR(SEARCH("Muy Baja",L22)))</formula>
    </cfRule>
    <cfRule type="containsText" dxfId="400" priority="554" operator="containsText" text="Baja">
      <formula>NOT(ISERROR(SEARCH("Baja",L22)))</formula>
    </cfRule>
    <cfRule type="containsText" dxfId="399" priority="555" operator="containsText" text="A l t a">
      <formula>NOT(ISERROR(SEARCH("A l t a",L22)))</formula>
    </cfRule>
    <cfRule type="containsText" dxfId="398" priority="556" operator="containsText" text="Muy Alta">
      <formula>NOT(ISERROR(SEARCH("Muy Alta",L22)))</formula>
    </cfRule>
    <cfRule type="cellIs" dxfId="397" priority="557" operator="equal">
      <formula>"Media"</formula>
    </cfRule>
  </conditionalFormatting>
  <conditionalFormatting sqref="AI17">
    <cfRule type="containsText" dxfId="396" priority="493" operator="containsText" text="Extremo">
      <formula>NOT(ISERROR(SEARCH("Extremo",AI17)))</formula>
    </cfRule>
    <cfRule type="containsText" dxfId="395" priority="494" operator="containsText" text="Alto">
      <formula>NOT(ISERROR(SEARCH("Alto",AI17)))</formula>
    </cfRule>
    <cfRule type="containsText" dxfId="394" priority="495" operator="containsText" text="Moderado">
      <formula>NOT(ISERROR(SEARCH("Moderado",AI17)))</formula>
    </cfRule>
    <cfRule type="containsText" dxfId="393" priority="496" operator="containsText" text="Bajo">
      <formula>NOT(ISERROR(SEARCH("Bajo",AI17)))</formula>
    </cfRule>
  </conditionalFormatting>
  <conditionalFormatting sqref="AI21">
    <cfRule type="containsText" dxfId="392" priority="539" operator="containsText" text="Extremo">
      <formula>NOT(ISERROR(SEARCH("Extremo",AI21)))</formula>
    </cfRule>
    <cfRule type="containsText" dxfId="391" priority="540" operator="containsText" text="Alto">
      <formula>NOT(ISERROR(SEARCH("Alto",AI21)))</formula>
    </cfRule>
    <cfRule type="containsText" dxfId="390" priority="541" operator="containsText" text="Moderado">
      <formula>NOT(ISERROR(SEARCH("Moderado",AI21)))</formula>
    </cfRule>
    <cfRule type="containsText" dxfId="389" priority="542" operator="containsText" text="Bajo">
      <formula>NOT(ISERROR(SEARCH("Bajo",AI21)))</formula>
    </cfRule>
  </conditionalFormatting>
  <conditionalFormatting sqref="K17">
    <cfRule type="containsText" dxfId="388" priority="516" operator="containsText" text="Muy Baja">
      <formula>NOT(ISERROR(SEARCH("Muy Baja",K17)))</formula>
    </cfRule>
    <cfRule type="containsText" dxfId="387" priority="517" operator="containsText" text="Baja">
      <formula>NOT(ISERROR(SEARCH("Baja",K17)))</formula>
    </cfRule>
    <cfRule type="containsText" dxfId="386" priority="518" operator="containsText" text="A l t a">
      <formula>NOT(ISERROR(SEARCH("A l t a",K17)))</formula>
    </cfRule>
    <cfRule type="containsText" dxfId="385" priority="519" operator="containsText" text="Muy Alta">
      <formula>NOT(ISERROR(SEARCH("Muy Alta",K17)))</formula>
    </cfRule>
    <cfRule type="cellIs" dxfId="384" priority="520" operator="equal">
      <formula>"Media"</formula>
    </cfRule>
  </conditionalFormatting>
  <conditionalFormatting sqref="L19:AC20">
    <cfRule type="containsText" dxfId="383" priority="543" operator="containsText" text="Muy Baja">
      <formula>NOT(ISERROR(SEARCH("Muy Baja",L19)))</formula>
    </cfRule>
    <cfRule type="containsText" dxfId="382" priority="544" operator="containsText" text="Baja">
      <formula>NOT(ISERROR(SEARCH("Baja",L19)))</formula>
    </cfRule>
    <cfRule type="containsText" dxfId="381" priority="545" operator="containsText" text="A l t a">
      <formula>NOT(ISERROR(SEARCH("A l t a",L19)))</formula>
    </cfRule>
    <cfRule type="containsText" dxfId="380" priority="546" operator="containsText" text="Muy Alta">
      <formula>NOT(ISERROR(SEARCH("Muy Alta",L19)))</formula>
    </cfRule>
    <cfRule type="cellIs" dxfId="379" priority="547" operator="equal">
      <formula>"Media"</formula>
    </cfRule>
  </conditionalFormatting>
  <conditionalFormatting sqref="AI20">
    <cfRule type="containsText" dxfId="378" priority="535" operator="containsText" text="Extremo">
      <formula>NOT(ISERROR(SEARCH("Extremo",AI20)))</formula>
    </cfRule>
    <cfRule type="containsText" dxfId="377" priority="536" operator="containsText" text="Alto">
      <formula>NOT(ISERROR(SEARCH("Alto",AI20)))</formula>
    </cfRule>
    <cfRule type="containsText" dxfId="376" priority="537" operator="containsText" text="Moderado">
      <formula>NOT(ISERROR(SEARCH("Moderado",AI20)))</formula>
    </cfRule>
    <cfRule type="containsText" dxfId="375" priority="538" operator="containsText" text="Bajo">
      <formula>NOT(ISERROR(SEARCH("Bajo",AI20)))</formula>
    </cfRule>
  </conditionalFormatting>
  <conditionalFormatting sqref="AE17">
    <cfRule type="containsText" dxfId="374" priority="525" operator="containsText" text="Catastrófico">
      <formula>NOT(ISERROR(SEARCH("Catastrófico",AE17)))</formula>
    </cfRule>
    <cfRule type="containsText" dxfId="373" priority="526" operator="containsText" text="Mayor">
      <formula>NOT(ISERROR(SEARCH("Mayor",AE17)))</formula>
    </cfRule>
    <cfRule type="containsText" dxfId="372" priority="527" operator="containsText" text="Moderado">
      <formula>NOT(ISERROR(SEARCH("Moderado",AE17)))</formula>
    </cfRule>
    <cfRule type="containsText" dxfId="371" priority="528" operator="containsText" text="Menor">
      <formula>NOT(ISERROR(SEARCH("Menor",AE17)))</formula>
    </cfRule>
    <cfRule type="containsText" dxfId="370" priority="529" operator="containsText" text="Leve">
      <formula>NOT(ISERROR(SEARCH("Leve",AE17)))</formula>
    </cfRule>
  </conditionalFormatting>
  <conditionalFormatting sqref="L17:AD17">
    <cfRule type="containsText" dxfId="369" priority="497" operator="containsText" text="Muy Baja">
      <formula>NOT(ISERROR(SEARCH("Muy Baja",L17)))</formula>
    </cfRule>
    <cfRule type="containsText" dxfId="368" priority="498" operator="containsText" text="Baja">
      <formula>NOT(ISERROR(SEARCH("Baja",L17)))</formula>
    </cfRule>
    <cfRule type="containsText" dxfId="367" priority="499" operator="containsText" text="A l t a">
      <formula>NOT(ISERROR(SEARCH("A l t a",L17)))</formula>
    </cfRule>
    <cfRule type="containsText" dxfId="366" priority="500" operator="containsText" text="Muy Alta">
      <formula>NOT(ISERROR(SEARCH("Muy Alta",L17)))</formula>
    </cfRule>
    <cfRule type="cellIs" dxfId="365" priority="501" operator="equal">
      <formula>"Media"</formula>
    </cfRule>
  </conditionalFormatting>
  <conditionalFormatting sqref="I17">
    <cfRule type="containsText" dxfId="364" priority="478" operator="containsText" text="Muy Baja">
      <formula>NOT(ISERROR(SEARCH(("Muy Baja"),(I17))))</formula>
    </cfRule>
  </conditionalFormatting>
  <conditionalFormatting sqref="I17">
    <cfRule type="containsText" dxfId="363" priority="479" operator="containsText" text="Baja">
      <formula>NOT(ISERROR(SEARCH(("Baja"),(I17))))</formula>
    </cfRule>
  </conditionalFormatting>
  <conditionalFormatting sqref="I17">
    <cfRule type="containsText" dxfId="362" priority="480" operator="containsText" text="A l t a">
      <formula>NOT(ISERROR(SEARCH(("A l t a"),(I17))))</formula>
    </cfRule>
  </conditionalFormatting>
  <conditionalFormatting sqref="I17">
    <cfRule type="containsText" dxfId="361" priority="481" operator="containsText" text="Muy Alta">
      <formula>NOT(ISERROR(SEARCH(("Muy Alta"),(I17))))</formula>
    </cfRule>
  </conditionalFormatting>
  <conditionalFormatting sqref="I17">
    <cfRule type="cellIs" dxfId="360" priority="482" operator="equal">
      <formula>"Media"</formula>
    </cfRule>
  </conditionalFormatting>
  <conditionalFormatting sqref="J17">
    <cfRule type="containsText" dxfId="359" priority="473" operator="containsText" text="Muy Baja">
      <formula>NOT(ISERROR(SEARCH(("Muy Baja"),(J17))))</formula>
    </cfRule>
  </conditionalFormatting>
  <conditionalFormatting sqref="J17">
    <cfRule type="containsText" dxfId="358" priority="474" operator="containsText" text="Baja">
      <formula>NOT(ISERROR(SEARCH(("Baja"),(J17))))</formula>
    </cfRule>
  </conditionalFormatting>
  <conditionalFormatting sqref="J17">
    <cfRule type="containsText" dxfId="357" priority="475" operator="containsText" text="A l t a">
      <formula>NOT(ISERROR(SEARCH(("A l t a"),(J17))))</formula>
    </cfRule>
  </conditionalFormatting>
  <conditionalFormatting sqref="J17">
    <cfRule type="containsText" dxfId="356" priority="476" operator="containsText" text="Muy Alta">
      <formula>NOT(ISERROR(SEARCH(("Muy Alta"),(J17))))</formula>
    </cfRule>
  </conditionalFormatting>
  <conditionalFormatting sqref="J17">
    <cfRule type="cellIs" dxfId="355" priority="477" operator="equal">
      <formula>"Media"</formula>
    </cfRule>
  </conditionalFormatting>
  <conditionalFormatting sqref="AH17">
    <cfRule type="containsText" dxfId="354" priority="469" operator="containsText" text="Extremo">
      <formula>NOT(ISERROR(SEARCH(("Extremo"),(AH17))))</formula>
    </cfRule>
  </conditionalFormatting>
  <conditionalFormatting sqref="AH17">
    <cfRule type="containsText" dxfId="353" priority="470" operator="containsText" text="Alto">
      <formula>NOT(ISERROR(SEARCH(("Alto"),(AH17))))</formula>
    </cfRule>
  </conditionalFormatting>
  <conditionalFormatting sqref="AH17">
    <cfRule type="containsText" dxfId="352" priority="471" operator="containsText" text="Moderado">
      <formula>NOT(ISERROR(SEARCH(("Moderado"),(AH17))))</formula>
    </cfRule>
  </conditionalFormatting>
  <conditionalFormatting sqref="AH17">
    <cfRule type="containsText" dxfId="351" priority="472" operator="containsText" text="Bajo">
      <formula>NOT(ISERROR(SEARCH(("Bajo"),(AH17))))</formula>
    </cfRule>
  </conditionalFormatting>
  <conditionalFormatting sqref="AT17">
    <cfRule type="containsText" dxfId="350" priority="464" operator="containsText" text="Muy Baja">
      <formula>NOT(ISERROR(SEARCH(("Muy Baja"),(AT17))))</formula>
    </cfRule>
  </conditionalFormatting>
  <conditionalFormatting sqref="AT17">
    <cfRule type="containsText" dxfId="349" priority="465" operator="containsText" text="Baja">
      <formula>NOT(ISERROR(SEARCH(("Baja"),(AT17))))</formula>
    </cfRule>
  </conditionalFormatting>
  <conditionalFormatting sqref="AT17">
    <cfRule type="containsText" dxfId="348" priority="466" operator="containsText" text="A l t a">
      <formula>NOT(ISERROR(SEARCH(("A l t a"),(AT17))))</formula>
    </cfRule>
  </conditionalFormatting>
  <conditionalFormatting sqref="AT17">
    <cfRule type="containsText" dxfId="347" priority="467" operator="containsText" text="Muy Alta">
      <formula>NOT(ISERROR(SEARCH(("Muy Alta"),(AT17))))</formula>
    </cfRule>
  </conditionalFormatting>
  <conditionalFormatting sqref="AT17">
    <cfRule type="cellIs" dxfId="346" priority="468" operator="equal">
      <formula>"Media"</formula>
    </cfRule>
  </conditionalFormatting>
  <conditionalFormatting sqref="AY17">
    <cfRule type="containsText" dxfId="345" priority="460" operator="containsText" text="Extremo">
      <formula>NOT(ISERROR(SEARCH(("Extremo"),(AY17))))</formula>
    </cfRule>
  </conditionalFormatting>
  <conditionalFormatting sqref="AY17">
    <cfRule type="containsText" dxfId="344" priority="461" operator="containsText" text="Alto">
      <formula>NOT(ISERROR(SEARCH(("Alto"),(AY17))))</formula>
    </cfRule>
  </conditionalFormatting>
  <conditionalFormatting sqref="AY17">
    <cfRule type="containsText" dxfId="343" priority="462" operator="containsText" text="Moderado">
      <formula>NOT(ISERROR(SEARCH(("Moderado"),(AY17))))</formula>
    </cfRule>
  </conditionalFormatting>
  <conditionalFormatting sqref="AY17">
    <cfRule type="containsText" dxfId="342" priority="463" operator="containsText" text="Bajo">
      <formula>NOT(ISERROR(SEARCH(("Bajo"),(AY17))))</formula>
    </cfRule>
  </conditionalFormatting>
  <conditionalFormatting sqref="AV17">
    <cfRule type="containsText" dxfId="341" priority="455" operator="containsText" text="Catastrófico">
      <formula>NOT(ISERROR(SEARCH(("Catastrófico"),(AV17))))</formula>
    </cfRule>
  </conditionalFormatting>
  <conditionalFormatting sqref="AV17">
    <cfRule type="containsText" dxfId="340" priority="456" operator="containsText" text="Mayor">
      <formula>NOT(ISERROR(SEARCH(("Mayor"),(AV17))))</formula>
    </cfRule>
  </conditionalFormatting>
  <conditionalFormatting sqref="AV17">
    <cfRule type="containsText" dxfId="339" priority="457" operator="containsText" text="Moderado">
      <formula>NOT(ISERROR(SEARCH(("Moderado"),(AV17))))</formula>
    </cfRule>
  </conditionalFormatting>
  <conditionalFormatting sqref="AV17">
    <cfRule type="containsText" dxfId="338" priority="458" operator="containsText" text="Menor">
      <formula>NOT(ISERROR(SEARCH(("Menor"),(AV17))))</formula>
    </cfRule>
  </conditionalFormatting>
  <conditionalFormatting sqref="AV17">
    <cfRule type="containsText" dxfId="337" priority="459" operator="containsText" text="Leve">
      <formula>NOT(ISERROR(SEARCH(("Leve"),(AV17))))</formula>
    </cfRule>
  </conditionalFormatting>
  <conditionalFormatting sqref="J19">
    <cfRule type="containsText" dxfId="336" priority="450" operator="containsText" text="Muy Baja">
      <formula>NOT(ISERROR(SEARCH(("Muy Baja"),(J19))))</formula>
    </cfRule>
  </conditionalFormatting>
  <conditionalFormatting sqref="J19">
    <cfRule type="containsText" dxfId="335" priority="451" operator="containsText" text="Baja">
      <formula>NOT(ISERROR(SEARCH(("Baja"),(J19))))</formula>
    </cfRule>
  </conditionalFormatting>
  <conditionalFormatting sqref="J19">
    <cfRule type="containsText" dxfId="334" priority="452" operator="containsText" text="A l t a">
      <formula>NOT(ISERROR(SEARCH(("A l t a"),(J19))))</formula>
    </cfRule>
  </conditionalFormatting>
  <conditionalFormatting sqref="J19">
    <cfRule type="containsText" dxfId="333" priority="453" operator="containsText" text="Muy Alta">
      <formula>NOT(ISERROR(SEARCH(("Muy Alta"),(J19))))</formula>
    </cfRule>
  </conditionalFormatting>
  <conditionalFormatting sqref="J19">
    <cfRule type="cellIs" dxfId="332" priority="454" operator="equal">
      <formula>"Media"</formula>
    </cfRule>
  </conditionalFormatting>
  <conditionalFormatting sqref="I19">
    <cfRule type="containsText" dxfId="331" priority="445" operator="containsText" text="Muy Baja">
      <formula>NOT(ISERROR(SEARCH(("Muy Baja"),(I19))))</formula>
    </cfRule>
  </conditionalFormatting>
  <conditionalFormatting sqref="I19">
    <cfRule type="containsText" dxfId="330" priority="446" operator="containsText" text="Baja">
      <formula>NOT(ISERROR(SEARCH(("Baja"),(I19))))</formula>
    </cfRule>
  </conditionalFormatting>
  <conditionalFormatting sqref="I19">
    <cfRule type="containsText" dxfId="329" priority="447" operator="containsText" text="A l t a">
      <formula>NOT(ISERROR(SEARCH(("A l t a"),(I19))))</formula>
    </cfRule>
  </conditionalFormatting>
  <conditionalFormatting sqref="I19">
    <cfRule type="containsText" dxfId="328" priority="448" operator="containsText" text="Muy Alta">
      <formula>NOT(ISERROR(SEARCH(("Muy Alta"),(I19))))</formula>
    </cfRule>
  </conditionalFormatting>
  <conditionalFormatting sqref="I19">
    <cfRule type="cellIs" dxfId="327" priority="449" operator="equal">
      <formula>"Media"</formula>
    </cfRule>
  </conditionalFormatting>
  <conditionalFormatting sqref="AH19">
    <cfRule type="containsText" dxfId="326" priority="441" operator="containsText" text="Extremo">
      <formula>NOT(ISERROR(SEARCH(("Extremo"),(AH19))))</formula>
    </cfRule>
  </conditionalFormatting>
  <conditionalFormatting sqref="AH19">
    <cfRule type="containsText" dxfId="325" priority="442" operator="containsText" text="Alto">
      <formula>NOT(ISERROR(SEARCH(("Alto"),(AH19))))</formula>
    </cfRule>
  </conditionalFormatting>
  <conditionalFormatting sqref="AH19">
    <cfRule type="containsText" dxfId="324" priority="443" operator="containsText" text="Moderado">
      <formula>NOT(ISERROR(SEARCH(("Moderado"),(AH19))))</formula>
    </cfRule>
  </conditionalFormatting>
  <conditionalFormatting sqref="AH19">
    <cfRule type="containsText" dxfId="323" priority="444" operator="containsText" text="Bajo">
      <formula>NOT(ISERROR(SEARCH(("Bajo"),(AH19))))</formula>
    </cfRule>
  </conditionalFormatting>
  <conditionalFormatting sqref="AH27">
    <cfRule type="containsText" dxfId="322" priority="100" operator="containsText" text="Extremo">
      <formula>NOT(ISERROR(SEARCH(("Extremo"),(AH27))))</formula>
    </cfRule>
  </conditionalFormatting>
  <conditionalFormatting sqref="AH27">
    <cfRule type="containsText" dxfId="321" priority="101" operator="containsText" text="Alto">
      <formula>NOT(ISERROR(SEARCH(("Alto"),(AH27))))</formula>
    </cfRule>
  </conditionalFormatting>
  <conditionalFormatting sqref="AH27">
    <cfRule type="containsText" dxfId="320" priority="102" operator="containsText" text="Moderado">
      <formula>NOT(ISERROR(SEARCH(("Moderado"),(AH27))))</formula>
    </cfRule>
  </conditionalFormatting>
  <conditionalFormatting sqref="AH27">
    <cfRule type="containsText" dxfId="319" priority="103" operator="containsText" text="Bajo">
      <formula>NOT(ISERROR(SEARCH(("Bajo"),(AH27))))</formula>
    </cfRule>
  </conditionalFormatting>
  <conditionalFormatting sqref="AY19">
    <cfRule type="containsText" dxfId="318" priority="433" operator="containsText" text="Extremo">
      <formula>NOT(ISERROR(SEARCH(("Extremo"),(AY19))))</formula>
    </cfRule>
  </conditionalFormatting>
  <conditionalFormatting sqref="AY19">
    <cfRule type="containsText" dxfId="317" priority="434" operator="containsText" text="Alto">
      <formula>NOT(ISERROR(SEARCH(("Alto"),(AY19))))</formula>
    </cfRule>
  </conditionalFormatting>
  <conditionalFormatting sqref="AY19">
    <cfRule type="containsText" dxfId="316" priority="435" operator="containsText" text="Moderado">
      <formula>NOT(ISERROR(SEARCH(("Moderado"),(AY19))))</formula>
    </cfRule>
  </conditionalFormatting>
  <conditionalFormatting sqref="AY19">
    <cfRule type="containsText" dxfId="315" priority="436" operator="containsText" text="Bajo">
      <formula>NOT(ISERROR(SEARCH(("Bajo"),(AY19))))</formula>
    </cfRule>
  </conditionalFormatting>
  <conditionalFormatting sqref="J22">
    <cfRule type="containsText" dxfId="314" priority="428" operator="containsText" text="Muy Baja">
      <formula>NOT(ISERROR(SEARCH(("Muy Baja"),(J22))))</formula>
    </cfRule>
  </conditionalFormatting>
  <conditionalFormatting sqref="J22">
    <cfRule type="containsText" dxfId="313" priority="429" operator="containsText" text="Baja">
      <formula>NOT(ISERROR(SEARCH(("Baja"),(J22))))</formula>
    </cfRule>
  </conditionalFormatting>
  <conditionalFormatting sqref="J22">
    <cfRule type="containsText" dxfId="312" priority="430" operator="containsText" text="A l t a">
      <formula>NOT(ISERROR(SEARCH(("A l t a"),(J22))))</formula>
    </cfRule>
  </conditionalFormatting>
  <conditionalFormatting sqref="J22">
    <cfRule type="containsText" dxfId="311" priority="431" operator="containsText" text="Muy Alta">
      <formula>NOT(ISERROR(SEARCH(("Muy Alta"),(J22))))</formula>
    </cfRule>
  </conditionalFormatting>
  <conditionalFormatting sqref="J22">
    <cfRule type="cellIs" dxfId="310" priority="432" operator="equal">
      <formula>"Media"</formula>
    </cfRule>
  </conditionalFormatting>
  <conditionalFormatting sqref="I22">
    <cfRule type="containsText" dxfId="309" priority="423" operator="containsText" text="Muy Baja">
      <formula>NOT(ISERROR(SEARCH(("Muy Baja"),(I22))))</formula>
    </cfRule>
  </conditionalFormatting>
  <conditionalFormatting sqref="I22">
    <cfRule type="containsText" dxfId="308" priority="424" operator="containsText" text="Baja">
      <formula>NOT(ISERROR(SEARCH(("Baja"),(I22))))</formula>
    </cfRule>
  </conditionalFormatting>
  <conditionalFormatting sqref="I22">
    <cfRule type="containsText" dxfId="307" priority="425" operator="containsText" text="A l t a">
      <formula>NOT(ISERROR(SEARCH(("A l t a"),(I22))))</formula>
    </cfRule>
  </conditionalFormatting>
  <conditionalFormatting sqref="I22">
    <cfRule type="containsText" dxfId="306" priority="426" operator="containsText" text="Muy Alta">
      <formula>NOT(ISERROR(SEARCH(("Muy Alta"),(I22))))</formula>
    </cfRule>
  </conditionalFormatting>
  <conditionalFormatting sqref="I22">
    <cfRule type="cellIs" dxfId="305" priority="427" operator="equal">
      <formula>"Media"</formula>
    </cfRule>
  </conditionalFormatting>
  <conditionalFormatting sqref="AH22">
    <cfRule type="containsText" dxfId="304" priority="419" operator="containsText" text="Extremo">
      <formula>NOT(ISERROR(SEARCH(("Extremo"),(AH22))))</formula>
    </cfRule>
  </conditionalFormatting>
  <conditionalFormatting sqref="AH22">
    <cfRule type="containsText" dxfId="303" priority="420" operator="containsText" text="Alto">
      <formula>NOT(ISERROR(SEARCH(("Alto"),(AH22))))</formula>
    </cfRule>
  </conditionalFormatting>
  <conditionalFormatting sqref="AH22">
    <cfRule type="containsText" dxfId="302" priority="421" operator="containsText" text="Moderado">
      <formula>NOT(ISERROR(SEARCH(("Moderado"),(AH22))))</formula>
    </cfRule>
  </conditionalFormatting>
  <conditionalFormatting sqref="AH22">
    <cfRule type="containsText" dxfId="301" priority="422" operator="containsText" text="Bajo">
      <formula>NOT(ISERROR(SEARCH(("Bajo"),(AH22))))</formula>
    </cfRule>
  </conditionalFormatting>
  <conditionalFormatting sqref="AT22">
    <cfRule type="containsText" dxfId="300" priority="414" operator="containsText" text="Muy Baja">
      <formula>NOT(ISERROR(SEARCH(("Muy Baja"),(AT22))))</formula>
    </cfRule>
  </conditionalFormatting>
  <conditionalFormatting sqref="AT22">
    <cfRule type="containsText" dxfId="299" priority="415" operator="containsText" text="Baja">
      <formula>NOT(ISERROR(SEARCH(("Baja"),(AT22))))</formula>
    </cfRule>
  </conditionalFormatting>
  <conditionalFormatting sqref="AT22">
    <cfRule type="containsText" dxfId="298" priority="416" operator="containsText" text="A l t a">
      <formula>NOT(ISERROR(SEARCH(("A l t a"),(AT22))))</formula>
    </cfRule>
  </conditionalFormatting>
  <conditionalFormatting sqref="AT22">
    <cfRule type="containsText" dxfId="297" priority="417" operator="containsText" text="Muy Alta">
      <formula>NOT(ISERROR(SEARCH(("Muy Alta"),(AT22))))</formula>
    </cfRule>
  </conditionalFormatting>
  <conditionalFormatting sqref="AT22">
    <cfRule type="cellIs" dxfId="296" priority="418" operator="equal">
      <formula>"Media"</formula>
    </cfRule>
  </conditionalFormatting>
  <conditionalFormatting sqref="AY22">
    <cfRule type="containsText" dxfId="295" priority="410" operator="containsText" text="Extremo">
      <formula>NOT(ISERROR(SEARCH(("Extremo"),(AY22))))</formula>
    </cfRule>
  </conditionalFormatting>
  <conditionalFormatting sqref="AY22">
    <cfRule type="containsText" dxfId="294" priority="411" operator="containsText" text="Alto">
      <formula>NOT(ISERROR(SEARCH(("Alto"),(AY22))))</formula>
    </cfRule>
  </conditionalFormatting>
  <conditionalFormatting sqref="AY22">
    <cfRule type="containsText" dxfId="293" priority="412" operator="containsText" text="Moderado">
      <formula>NOT(ISERROR(SEARCH(("Moderado"),(AY22))))</formula>
    </cfRule>
  </conditionalFormatting>
  <conditionalFormatting sqref="AY22">
    <cfRule type="containsText" dxfId="292" priority="413" operator="containsText" text="Bajo">
      <formula>NOT(ISERROR(SEARCH(("Bajo"),(AY22))))</formula>
    </cfRule>
  </conditionalFormatting>
  <conditionalFormatting sqref="AV22">
    <cfRule type="containsText" dxfId="291" priority="405" operator="containsText" text="Catastrófico">
      <formula>NOT(ISERROR(SEARCH(("Catastrófico"),(AV22))))</formula>
    </cfRule>
  </conditionalFormatting>
  <conditionalFormatting sqref="AV22">
    <cfRule type="containsText" dxfId="290" priority="406" operator="containsText" text="Mayor">
      <formula>NOT(ISERROR(SEARCH(("Mayor"),(AV22))))</formula>
    </cfRule>
  </conditionalFormatting>
  <conditionalFormatting sqref="AV22">
    <cfRule type="containsText" dxfId="289" priority="407" operator="containsText" text="Moderado">
      <formula>NOT(ISERROR(SEARCH(("Moderado"),(AV22))))</formula>
    </cfRule>
  </conditionalFormatting>
  <conditionalFormatting sqref="AV22">
    <cfRule type="containsText" dxfId="288" priority="408" operator="containsText" text="Menor">
      <formula>NOT(ISERROR(SEARCH(("Menor"),(AV22))))</formula>
    </cfRule>
  </conditionalFormatting>
  <conditionalFormatting sqref="AV22">
    <cfRule type="containsText" dxfId="287" priority="409" operator="containsText" text="Leve">
      <formula>NOT(ISERROR(SEARCH(("Leve"),(AV22))))</formula>
    </cfRule>
  </conditionalFormatting>
  <conditionalFormatting sqref="AE24">
    <cfRule type="containsText" dxfId="286" priority="400" operator="containsText" text="Catastrófico">
      <formula>NOT(ISERROR(SEARCH("Catastrófico",AE24)))</formula>
    </cfRule>
    <cfRule type="containsText" dxfId="285" priority="401" operator="containsText" text="Mayor">
      <formula>NOT(ISERROR(SEARCH("Mayor",AE24)))</formula>
    </cfRule>
    <cfRule type="containsText" dxfId="284" priority="402" operator="containsText" text="Moderado">
      <formula>NOT(ISERROR(SEARCH("Moderado",AE24)))</formula>
    </cfRule>
    <cfRule type="containsText" dxfId="283" priority="403" operator="containsText" text="Menor">
      <formula>NOT(ISERROR(SEARCH("Menor",AE24)))</formula>
    </cfRule>
    <cfRule type="containsText" dxfId="282" priority="404" operator="containsText" text="Leve">
      <formula>NOT(ISERROR(SEARCH("Leve",AE24)))</formula>
    </cfRule>
  </conditionalFormatting>
  <conditionalFormatting sqref="AD24">
    <cfRule type="containsText" dxfId="281" priority="390" operator="containsText" text="Muy Baja">
      <formula>NOT(ISERROR(SEARCH("Muy Baja",AD24)))</formula>
    </cfRule>
    <cfRule type="containsText" dxfId="280" priority="391" operator="containsText" text="Baja">
      <formula>NOT(ISERROR(SEARCH("Baja",AD24)))</formula>
    </cfRule>
    <cfRule type="containsText" dxfId="279" priority="392" operator="containsText" text="A l t a">
      <formula>NOT(ISERROR(SEARCH("A l t a",AD24)))</formula>
    </cfRule>
    <cfRule type="containsText" dxfId="278" priority="393" operator="containsText" text="Muy Alta">
      <formula>NOT(ISERROR(SEARCH("Muy Alta",AD24)))</formula>
    </cfRule>
    <cfRule type="cellIs" dxfId="277" priority="394" operator="equal">
      <formula>"Media"</formula>
    </cfRule>
  </conditionalFormatting>
  <conditionalFormatting sqref="I24">
    <cfRule type="containsText" dxfId="276" priority="381" operator="containsText" text="Muy Baja">
      <formula>NOT(ISERROR(SEARCH(("Muy Baja"),(I24))))</formula>
    </cfRule>
  </conditionalFormatting>
  <conditionalFormatting sqref="I24">
    <cfRule type="containsText" dxfId="275" priority="382" operator="containsText" text="Baja">
      <formula>NOT(ISERROR(SEARCH(("Baja"),(I24))))</formula>
    </cfRule>
  </conditionalFormatting>
  <conditionalFormatting sqref="I24">
    <cfRule type="containsText" dxfId="274" priority="383" operator="containsText" text="A l t a">
      <formula>NOT(ISERROR(SEARCH(("A l t a"),(I24))))</formula>
    </cfRule>
  </conditionalFormatting>
  <conditionalFormatting sqref="I24">
    <cfRule type="containsText" dxfId="273" priority="384" operator="containsText" text="Muy Alta">
      <formula>NOT(ISERROR(SEARCH(("Muy Alta"),(I24))))</formula>
    </cfRule>
  </conditionalFormatting>
  <conditionalFormatting sqref="I24">
    <cfRule type="cellIs" dxfId="272" priority="385" operator="equal">
      <formula>"Media"</formula>
    </cfRule>
  </conditionalFormatting>
  <conditionalFormatting sqref="J24">
    <cfRule type="containsText" dxfId="271" priority="376" operator="containsText" text="Muy Baja">
      <formula>NOT(ISERROR(SEARCH(("Muy Baja"),(J24))))</formula>
    </cfRule>
  </conditionalFormatting>
  <conditionalFormatting sqref="J24">
    <cfRule type="containsText" dxfId="270" priority="377" operator="containsText" text="Baja">
      <formula>NOT(ISERROR(SEARCH(("Baja"),(J24))))</formula>
    </cfRule>
  </conditionalFormatting>
  <conditionalFormatting sqref="J24">
    <cfRule type="containsText" dxfId="269" priority="378" operator="containsText" text="A l t a">
      <formula>NOT(ISERROR(SEARCH(("A l t a"),(J24))))</formula>
    </cfRule>
  </conditionalFormatting>
  <conditionalFormatting sqref="J24">
    <cfRule type="containsText" dxfId="268" priority="379" operator="containsText" text="Muy Alta">
      <formula>NOT(ISERROR(SEARCH(("Muy Alta"),(J24))))</formula>
    </cfRule>
  </conditionalFormatting>
  <conditionalFormatting sqref="J24">
    <cfRule type="cellIs" dxfId="267" priority="380" operator="equal">
      <formula>"Media"</formula>
    </cfRule>
  </conditionalFormatting>
  <conditionalFormatting sqref="AH24">
    <cfRule type="containsText" dxfId="266" priority="372" operator="containsText" text="Extremo">
      <formula>NOT(ISERROR(SEARCH(("Extremo"),(AH24))))</formula>
    </cfRule>
  </conditionalFormatting>
  <conditionalFormatting sqref="AH24">
    <cfRule type="containsText" dxfId="265" priority="373" operator="containsText" text="Alto">
      <formula>NOT(ISERROR(SEARCH(("Alto"),(AH24))))</formula>
    </cfRule>
  </conditionalFormatting>
  <conditionalFormatting sqref="AH24">
    <cfRule type="containsText" dxfId="264" priority="374" operator="containsText" text="Moderado">
      <formula>NOT(ISERROR(SEARCH(("Moderado"),(AH24))))</formula>
    </cfRule>
  </conditionalFormatting>
  <conditionalFormatting sqref="AH24">
    <cfRule type="containsText" dxfId="263" priority="375" operator="containsText" text="Bajo">
      <formula>NOT(ISERROR(SEARCH(("Bajo"),(AH24))))</formula>
    </cfRule>
  </conditionalFormatting>
  <conditionalFormatting sqref="AT24">
    <cfRule type="containsText" dxfId="262" priority="367" operator="containsText" text="Muy Baja">
      <formula>NOT(ISERROR(SEARCH(("Muy Baja"),(AT24))))</formula>
    </cfRule>
  </conditionalFormatting>
  <conditionalFormatting sqref="AT24">
    <cfRule type="containsText" dxfId="261" priority="368" operator="containsText" text="Baja">
      <formula>NOT(ISERROR(SEARCH(("Baja"),(AT24))))</formula>
    </cfRule>
  </conditionalFormatting>
  <conditionalFormatting sqref="AT24">
    <cfRule type="containsText" dxfId="260" priority="369" operator="containsText" text="A l t a">
      <formula>NOT(ISERROR(SEARCH(("A l t a"),(AT24))))</formula>
    </cfRule>
  </conditionalFormatting>
  <conditionalFormatting sqref="AT24">
    <cfRule type="containsText" dxfId="259" priority="370" operator="containsText" text="Muy Alta">
      <formula>NOT(ISERROR(SEARCH(("Muy Alta"),(AT24))))</formula>
    </cfRule>
  </conditionalFormatting>
  <conditionalFormatting sqref="AT24">
    <cfRule type="cellIs" dxfId="258" priority="371" operator="equal">
      <formula>"Media"</formula>
    </cfRule>
  </conditionalFormatting>
  <conditionalFormatting sqref="AY24">
    <cfRule type="containsText" dxfId="257" priority="363" operator="containsText" text="Extremo">
      <formula>NOT(ISERROR(SEARCH(("Extremo"),(AY24))))</formula>
    </cfRule>
  </conditionalFormatting>
  <conditionalFormatting sqref="AY24">
    <cfRule type="containsText" dxfId="256" priority="364" operator="containsText" text="Alto">
      <formula>NOT(ISERROR(SEARCH(("Alto"),(AY24))))</formula>
    </cfRule>
  </conditionalFormatting>
  <conditionalFormatting sqref="AY24">
    <cfRule type="containsText" dxfId="255" priority="365" operator="containsText" text="Moderado">
      <formula>NOT(ISERROR(SEARCH(("Moderado"),(AY24))))</formula>
    </cfRule>
  </conditionalFormatting>
  <conditionalFormatting sqref="AY24">
    <cfRule type="containsText" dxfId="254" priority="366" operator="containsText" text="Bajo">
      <formula>NOT(ISERROR(SEARCH(("Bajo"),(AY24))))</formula>
    </cfRule>
  </conditionalFormatting>
  <conditionalFormatting sqref="AV24">
    <cfRule type="containsText" dxfId="253" priority="358" operator="containsText" text="Catastrófico">
      <formula>NOT(ISERROR(SEARCH(("Catastrófico"),(AV24))))</formula>
    </cfRule>
  </conditionalFormatting>
  <conditionalFormatting sqref="AV24">
    <cfRule type="containsText" dxfId="252" priority="359" operator="containsText" text="Mayor">
      <formula>NOT(ISERROR(SEARCH(("Mayor"),(AV24))))</formula>
    </cfRule>
  </conditionalFormatting>
  <conditionalFormatting sqref="AV24">
    <cfRule type="containsText" dxfId="251" priority="360" operator="containsText" text="Moderado">
      <formula>NOT(ISERROR(SEARCH(("Moderado"),(AV24))))</formula>
    </cfRule>
  </conditionalFormatting>
  <conditionalFormatting sqref="AV24">
    <cfRule type="containsText" dxfId="250" priority="361" operator="containsText" text="Menor">
      <formula>NOT(ISERROR(SEARCH(("Menor"),(AV24))))</formula>
    </cfRule>
  </conditionalFormatting>
  <conditionalFormatting sqref="AV24">
    <cfRule type="containsText" dxfId="249" priority="362" operator="containsText" text="Leve">
      <formula>NOT(ISERROR(SEARCH(("Leve"),(AV24))))</formula>
    </cfRule>
  </conditionalFormatting>
  <conditionalFormatting sqref="AE26">
    <cfRule type="containsText" dxfId="248" priority="344" operator="containsText" text="Catastrófico">
      <formula>NOT(ISERROR(SEARCH(("Catastrófico"),(AE26))))</formula>
    </cfRule>
  </conditionalFormatting>
  <conditionalFormatting sqref="AE26">
    <cfRule type="containsText" dxfId="247" priority="345" operator="containsText" text="Mayor">
      <formula>NOT(ISERROR(SEARCH(("Mayor"),(AE26))))</formula>
    </cfRule>
  </conditionalFormatting>
  <conditionalFormatting sqref="AE26">
    <cfRule type="containsText" dxfId="246" priority="346" operator="containsText" text="Moderado">
      <formula>NOT(ISERROR(SEARCH(("Moderado"),(AE26))))</formula>
    </cfRule>
  </conditionalFormatting>
  <conditionalFormatting sqref="AE26">
    <cfRule type="containsText" dxfId="245" priority="347" operator="containsText" text="Menor">
      <formula>NOT(ISERROR(SEARCH(("Menor"),(AE26))))</formula>
    </cfRule>
  </conditionalFormatting>
  <conditionalFormatting sqref="AE26">
    <cfRule type="containsText" dxfId="244" priority="348" operator="containsText" text="Leve">
      <formula>NOT(ISERROR(SEARCH(("Leve"),(AE26))))</formula>
    </cfRule>
  </conditionalFormatting>
  <conditionalFormatting sqref="AH26">
    <cfRule type="containsText" dxfId="243" priority="349" operator="containsText" text="Extremo">
      <formula>NOT(ISERROR(SEARCH(("Extremo"),(AH26))))</formula>
    </cfRule>
  </conditionalFormatting>
  <conditionalFormatting sqref="AH26">
    <cfRule type="containsText" dxfId="242" priority="350" operator="containsText" text="Alto">
      <formula>NOT(ISERROR(SEARCH(("Alto"),(AH26))))</formula>
    </cfRule>
  </conditionalFormatting>
  <conditionalFormatting sqref="AH26">
    <cfRule type="containsText" dxfId="241" priority="351" operator="containsText" text="Moderado">
      <formula>NOT(ISERROR(SEARCH(("Moderado"),(AH26))))</formula>
    </cfRule>
  </conditionalFormatting>
  <conditionalFormatting sqref="AH26">
    <cfRule type="containsText" dxfId="240" priority="352" operator="containsText" text="Bajo">
      <formula>NOT(ISERROR(SEARCH(("Bajo"),(AH26))))</formula>
    </cfRule>
  </conditionalFormatting>
  <conditionalFormatting sqref="AD26">
    <cfRule type="containsText" dxfId="239" priority="353" operator="containsText" text="Muy Baja">
      <formula>NOT(ISERROR(SEARCH(("Muy Baja"),(AD26))))</formula>
    </cfRule>
  </conditionalFormatting>
  <conditionalFormatting sqref="AD26">
    <cfRule type="containsText" dxfId="238" priority="354" operator="containsText" text="Baja">
      <formula>NOT(ISERROR(SEARCH(("Baja"),(AD26))))</formula>
    </cfRule>
  </conditionalFormatting>
  <conditionalFormatting sqref="AD26">
    <cfRule type="containsText" dxfId="237" priority="355" operator="containsText" text="A l t a">
      <formula>NOT(ISERROR(SEARCH(("A l t a"),(AD26))))</formula>
    </cfRule>
  </conditionalFormatting>
  <conditionalFormatting sqref="AD26">
    <cfRule type="containsText" dxfId="236" priority="356" operator="containsText" text="Muy Alta">
      <formula>NOT(ISERROR(SEARCH(("Muy Alta"),(AD26))))</formula>
    </cfRule>
  </conditionalFormatting>
  <conditionalFormatting sqref="AD26">
    <cfRule type="cellIs" dxfId="235" priority="357" operator="equal">
      <formula>"Media"</formula>
    </cfRule>
  </conditionalFormatting>
  <conditionalFormatting sqref="J26">
    <cfRule type="containsText" dxfId="234" priority="339" operator="containsText" text="Muy Baja">
      <formula>NOT(ISERROR(SEARCH(("Muy Baja"),(J26))))</formula>
    </cfRule>
  </conditionalFormatting>
  <conditionalFormatting sqref="J26">
    <cfRule type="containsText" dxfId="233" priority="340" operator="containsText" text="Baja">
      <formula>NOT(ISERROR(SEARCH(("Baja"),(J26))))</formula>
    </cfRule>
  </conditionalFormatting>
  <conditionalFormatting sqref="J26">
    <cfRule type="containsText" dxfId="232" priority="341" operator="containsText" text="A l t a">
      <formula>NOT(ISERROR(SEARCH(("A l t a"),(J26))))</formula>
    </cfRule>
  </conditionalFormatting>
  <conditionalFormatting sqref="J26">
    <cfRule type="containsText" dxfId="231" priority="342" operator="containsText" text="Muy Alta">
      <formula>NOT(ISERROR(SEARCH(("Muy Alta"),(J26))))</formula>
    </cfRule>
  </conditionalFormatting>
  <conditionalFormatting sqref="J26">
    <cfRule type="cellIs" dxfId="230" priority="343" operator="equal">
      <formula>"Media"</formula>
    </cfRule>
  </conditionalFormatting>
  <conditionalFormatting sqref="I26">
    <cfRule type="containsText" dxfId="229" priority="334" operator="containsText" text="Muy Baja">
      <formula>NOT(ISERROR(SEARCH(("Muy Baja"),(I26))))</formula>
    </cfRule>
  </conditionalFormatting>
  <conditionalFormatting sqref="I26">
    <cfRule type="containsText" dxfId="228" priority="335" operator="containsText" text="Baja">
      <formula>NOT(ISERROR(SEARCH(("Baja"),(I26))))</formula>
    </cfRule>
  </conditionalFormatting>
  <conditionalFormatting sqref="I26">
    <cfRule type="containsText" dxfId="227" priority="336" operator="containsText" text="A l t a">
      <formula>NOT(ISERROR(SEARCH(("A l t a"),(I26))))</formula>
    </cfRule>
  </conditionalFormatting>
  <conditionalFormatting sqref="I26">
    <cfRule type="containsText" dxfId="226" priority="337" operator="containsText" text="Muy Alta">
      <formula>NOT(ISERROR(SEARCH(("Muy Alta"),(I26))))</formula>
    </cfRule>
  </conditionalFormatting>
  <conditionalFormatting sqref="I26">
    <cfRule type="cellIs" dxfId="225" priority="338" operator="equal">
      <formula>"Media"</formula>
    </cfRule>
  </conditionalFormatting>
  <conditionalFormatting sqref="AT26">
    <cfRule type="containsText" dxfId="224" priority="325" operator="containsText" text="Muy Baja">
      <formula>NOT(ISERROR(SEARCH(("Muy Baja"),(AT26))))</formula>
    </cfRule>
  </conditionalFormatting>
  <conditionalFormatting sqref="AT26">
    <cfRule type="containsText" dxfId="223" priority="326" operator="containsText" text="Baja">
      <formula>NOT(ISERROR(SEARCH(("Baja"),(AT26))))</formula>
    </cfRule>
  </conditionalFormatting>
  <conditionalFormatting sqref="AT26">
    <cfRule type="containsText" dxfId="222" priority="327" operator="containsText" text="A l t a">
      <formula>NOT(ISERROR(SEARCH(("A l t a"),(AT26))))</formula>
    </cfRule>
  </conditionalFormatting>
  <conditionalFormatting sqref="AT26">
    <cfRule type="containsText" dxfId="221" priority="328" operator="containsText" text="Muy Alta">
      <formula>NOT(ISERROR(SEARCH(("Muy Alta"),(AT26))))</formula>
    </cfRule>
  </conditionalFormatting>
  <conditionalFormatting sqref="AT26">
    <cfRule type="cellIs" dxfId="220" priority="329" operator="equal">
      <formula>"Media"</formula>
    </cfRule>
  </conditionalFormatting>
  <conditionalFormatting sqref="AY26">
    <cfRule type="containsText" dxfId="219" priority="330" operator="containsText" text="Extremo">
      <formula>NOT(ISERROR(SEARCH(("Extremo"),(AY26))))</formula>
    </cfRule>
  </conditionalFormatting>
  <conditionalFormatting sqref="AY26">
    <cfRule type="containsText" dxfId="218" priority="331" operator="containsText" text="Alto">
      <formula>NOT(ISERROR(SEARCH(("Alto"),(AY26))))</formula>
    </cfRule>
  </conditionalFormatting>
  <conditionalFormatting sqref="AY26">
    <cfRule type="containsText" dxfId="217" priority="332" operator="containsText" text="Moderado">
      <formula>NOT(ISERROR(SEARCH(("Moderado"),(AY26))))</formula>
    </cfRule>
  </conditionalFormatting>
  <conditionalFormatting sqref="AY26">
    <cfRule type="containsText" dxfId="216" priority="333" operator="containsText" text="Bajo">
      <formula>NOT(ISERROR(SEARCH(("Bajo"),(AY26))))</formula>
    </cfRule>
  </conditionalFormatting>
  <conditionalFormatting sqref="AI26">
    <cfRule type="containsText" dxfId="215" priority="303" operator="containsText" text="Extremo">
      <formula>NOT(ISERROR(SEARCH(("Extremo"),(AI26))))</formula>
    </cfRule>
  </conditionalFormatting>
  <conditionalFormatting sqref="AI26">
    <cfRule type="containsText" dxfId="214" priority="304" operator="containsText" text="Alto">
      <formula>NOT(ISERROR(SEARCH(("Alto"),(AI26))))</formula>
    </cfRule>
  </conditionalFormatting>
  <conditionalFormatting sqref="AI26">
    <cfRule type="containsText" dxfId="213" priority="305" operator="containsText" text="Moderado">
      <formula>NOT(ISERROR(SEARCH(("Moderado"),(AI26))))</formula>
    </cfRule>
  </conditionalFormatting>
  <conditionalFormatting sqref="AI26">
    <cfRule type="containsText" dxfId="212" priority="306" operator="containsText" text="Bajo">
      <formula>NOT(ISERROR(SEARCH(("Bajo"),(AI26))))</formula>
    </cfRule>
  </conditionalFormatting>
  <conditionalFormatting sqref="AI26">
    <cfRule type="containsText" dxfId="211" priority="307" operator="containsText" text="Extremo">
      <formula>NOT(ISERROR(SEARCH(("Extremo"),(AI26))))</formula>
    </cfRule>
  </conditionalFormatting>
  <conditionalFormatting sqref="AI26">
    <cfRule type="containsText" dxfId="210" priority="308" operator="containsText" text="Alto">
      <formula>NOT(ISERROR(SEARCH(("Alto"),(AI26))))</formula>
    </cfRule>
  </conditionalFormatting>
  <conditionalFormatting sqref="AI26">
    <cfRule type="containsText" dxfId="209" priority="309" operator="containsText" text="Moderado">
      <formula>NOT(ISERROR(SEARCH(("Moderado"),(AI26))))</formula>
    </cfRule>
  </conditionalFormatting>
  <conditionalFormatting sqref="AI26">
    <cfRule type="containsText" dxfId="208" priority="310" operator="containsText" text="Bajo">
      <formula>NOT(ISERROR(SEARCH(("Bajo"),(AI26))))</formula>
    </cfRule>
  </conditionalFormatting>
  <conditionalFormatting sqref="AI26">
    <cfRule type="containsText" dxfId="207" priority="311" operator="containsText" text="Extremo">
      <formula>NOT(ISERROR(SEARCH(("Extremo"),(AI26))))</formula>
    </cfRule>
  </conditionalFormatting>
  <conditionalFormatting sqref="AI26">
    <cfRule type="containsText" dxfId="206" priority="312" operator="containsText" text="Alto">
      <formula>NOT(ISERROR(SEARCH(("Alto"),(AI26))))</formula>
    </cfRule>
  </conditionalFormatting>
  <conditionalFormatting sqref="AI26">
    <cfRule type="containsText" dxfId="205" priority="313" operator="containsText" text="Moderado">
      <formula>NOT(ISERROR(SEARCH(("Moderado"),(AI26))))</formula>
    </cfRule>
  </conditionalFormatting>
  <conditionalFormatting sqref="AI26">
    <cfRule type="containsText" dxfId="204" priority="314" operator="containsText" text="Bajo">
      <formula>NOT(ISERROR(SEARCH(("Bajo"),(AI26))))</formula>
    </cfRule>
  </conditionalFormatting>
  <conditionalFormatting sqref="AV26">
    <cfRule type="containsText" dxfId="203" priority="298" operator="containsText" text="Catastrófico">
      <formula>NOT(ISERROR(SEARCH(("Catastrófico"),(AV26))))</formula>
    </cfRule>
  </conditionalFormatting>
  <conditionalFormatting sqref="AV26">
    <cfRule type="containsText" dxfId="202" priority="299" operator="containsText" text="Mayor">
      <formula>NOT(ISERROR(SEARCH(("Mayor"),(AV26))))</formula>
    </cfRule>
  </conditionalFormatting>
  <conditionalFormatting sqref="AV26">
    <cfRule type="containsText" dxfId="201" priority="300" operator="containsText" text="Moderado">
      <formula>NOT(ISERROR(SEARCH(("Moderado"),(AV26))))</formula>
    </cfRule>
  </conditionalFormatting>
  <conditionalFormatting sqref="AV26">
    <cfRule type="containsText" dxfId="200" priority="301" operator="containsText" text="Menor">
      <formula>NOT(ISERROR(SEARCH(("Menor"),(AV26))))</formula>
    </cfRule>
  </conditionalFormatting>
  <conditionalFormatting sqref="AV26">
    <cfRule type="containsText" dxfId="199" priority="302" operator="containsText" text="Leve">
      <formula>NOT(ISERROR(SEARCH(("Leve"),(AV26))))</formula>
    </cfRule>
  </conditionalFormatting>
  <conditionalFormatting sqref="AD27">
    <cfRule type="containsText" dxfId="198" priority="293" operator="containsText" text="Muy Baja">
      <formula>NOT(ISERROR(SEARCH(("Muy Baja"),(AD27))))</formula>
    </cfRule>
  </conditionalFormatting>
  <conditionalFormatting sqref="AD27">
    <cfRule type="containsText" dxfId="197" priority="294" operator="containsText" text="Baja">
      <formula>NOT(ISERROR(SEARCH(("Baja"),(AD27))))</formula>
    </cfRule>
  </conditionalFormatting>
  <conditionalFormatting sqref="AD27">
    <cfRule type="containsText" dxfId="196" priority="295" operator="containsText" text="A l t a">
      <formula>NOT(ISERROR(SEARCH(("A l t a"),(AD27))))</formula>
    </cfRule>
  </conditionalFormatting>
  <conditionalFormatting sqref="AD27">
    <cfRule type="containsText" dxfId="195" priority="296" operator="containsText" text="Muy Alta">
      <formula>NOT(ISERROR(SEARCH(("Muy Alta"),(AD27))))</formula>
    </cfRule>
  </conditionalFormatting>
  <conditionalFormatting sqref="AD27">
    <cfRule type="cellIs" dxfId="194" priority="297" operator="equal">
      <formula>"Media"</formula>
    </cfRule>
  </conditionalFormatting>
  <conditionalFormatting sqref="J27">
    <cfRule type="containsText" dxfId="193" priority="279" operator="containsText" text="Muy Baja">
      <formula>NOT(ISERROR(SEARCH(("Muy Baja"),(J27))))</formula>
    </cfRule>
  </conditionalFormatting>
  <conditionalFormatting sqref="J27">
    <cfRule type="containsText" dxfId="192" priority="280" operator="containsText" text="Baja">
      <formula>NOT(ISERROR(SEARCH(("Baja"),(J27))))</formula>
    </cfRule>
  </conditionalFormatting>
  <conditionalFormatting sqref="J27">
    <cfRule type="containsText" dxfId="191" priority="281" operator="containsText" text="A l t a">
      <formula>NOT(ISERROR(SEARCH(("A l t a"),(J27))))</formula>
    </cfRule>
  </conditionalFormatting>
  <conditionalFormatting sqref="J27">
    <cfRule type="containsText" dxfId="190" priority="282" operator="containsText" text="Muy Alta">
      <formula>NOT(ISERROR(SEARCH(("Muy Alta"),(J27))))</formula>
    </cfRule>
  </conditionalFormatting>
  <conditionalFormatting sqref="J27">
    <cfRule type="cellIs" dxfId="189" priority="283" operator="equal">
      <formula>"Media"</formula>
    </cfRule>
  </conditionalFormatting>
  <conditionalFormatting sqref="I27">
    <cfRule type="containsText" dxfId="188" priority="274" operator="containsText" text="Muy Baja">
      <formula>NOT(ISERROR(SEARCH(("Muy Baja"),(I27))))</formula>
    </cfRule>
  </conditionalFormatting>
  <conditionalFormatting sqref="I27">
    <cfRule type="containsText" dxfId="187" priority="275" operator="containsText" text="Baja">
      <formula>NOT(ISERROR(SEARCH(("Baja"),(I27))))</formula>
    </cfRule>
  </conditionalFormatting>
  <conditionalFormatting sqref="I27">
    <cfRule type="containsText" dxfId="186" priority="276" operator="containsText" text="A l t a">
      <formula>NOT(ISERROR(SEARCH(("A l t a"),(I27))))</formula>
    </cfRule>
  </conditionalFormatting>
  <conditionalFormatting sqref="I27">
    <cfRule type="containsText" dxfId="185" priority="277" operator="containsText" text="Muy Alta">
      <formula>NOT(ISERROR(SEARCH(("Muy Alta"),(I27))))</formula>
    </cfRule>
  </conditionalFormatting>
  <conditionalFormatting sqref="I27">
    <cfRule type="cellIs" dxfId="184" priority="278" operator="equal">
      <formula>"Media"</formula>
    </cfRule>
  </conditionalFormatting>
  <conditionalFormatting sqref="AT27">
    <cfRule type="containsText" dxfId="183" priority="265" operator="containsText" text="Muy Baja">
      <formula>NOT(ISERROR(SEARCH(("Muy Baja"),(AT27))))</formula>
    </cfRule>
  </conditionalFormatting>
  <conditionalFormatting sqref="AT27">
    <cfRule type="containsText" dxfId="182" priority="266" operator="containsText" text="Baja">
      <formula>NOT(ISERROR(SEARCH(("Baja"),(AT27))))</formula>
    </cfRule>
  </conditionalFormatting>
  <conditionalFormatting sqref="AT27">
    <cfRule type="containsText" dxfId="181" priority="267" operator="containsText" text="A l t a">
      <formula>NOT(ISERROR(SEARCH(("A l t a"),(AT27))))</formula>
    </cfRule>
  </conditionalFormatting>
  <conditionalFormatting sqref="AT27">
    <cfRule type="containsText" dxfId="180" priority="268" operator="containsText" text="Muy Alta">
      <formula>NOT(ISERROR(SEARCH(("Muy Alta"),(AT27))))</formula>
    </cfRule>
  </conditionalFormatting>
  <conditionalFormatting sqref="AT27">
    <cfRule type="cellIs" dxfId="179" priority="269" operator="equal">
      <formula>"Media"</formula>
    </cfRule>
  </conditionalFormatting>
  <conditionalFormatting sqref="AY27">
    <cfRule type="containsText" dxfId="178" priority="270" operator="containsText" text="Extremo">
      <formula>NOT(ISERROR(SEARCH(("Extremo"),(AY27))))</formula>
    </cfRule>
  </conditionalFormatting>
  <conditionalFormatting sqref="AY27">
    <cfRule type="containsText" dxfId="177" priority="271" operator="containsText" text="Alto">
      <formula>NOT(ISERROR(SEARCH(("Alto"),(AY27))))</formula>
    </cfRule>
  </conditionalFormatting>
  <conditionalFormatting sqref="AY27">
    <cfRule type="containsText" dxfId="176" priority="272" operator="containsText" text="Moderado">
      <formula>NOT(ISERROR(SEARCH(("Moderado"),(AY27))))</formula>
    </cfRule>
  </conditionalFormatting>
  <conditionalFormatting sqref="AY27">
    <cfRule type="containsText" dxfId="175" priority="273" operator="containsText" text="Bajo">
      <formula>NOT(ISERROR(SEARCH(("Bajo"),(AY27))))</formula>
    </cfRule>
  </conditionalFormatting>
  <conditionalFormatting sqref="AI27">
    <cfRule type="containsText" dxfId="174" priority="243" operator="containsText" text="Extremo">
      <formula>NOT(ISERROR(SEARCH(("Extremo"),(AI27))))</formula>
    </cfRule>
  </conditionalFormatting>
  <conditionalFormatting sqref="AI27">
    <cfRule type="containsText" dxfId="173" priority="244" operator="containsText" text="Alto">
      <formula>NOT(ISERROR(SEARCH(("Alto"),(AI27))))</formula>
    </cfRule>
  </conditionalFormatting>
  <conditionalFormatting sqref="AI27">
    <cfRule type="containsText" dxfId="172" priority="245" operator="containsText" text="Moderado">
      <formula>NOT(ISERROR(SEARCH(("Moderado"),(AI27))))</formula>
    </cfRule>
  </conditionalFormatting>
  <conditionalFormatting sqref="AI27">
    <cfRule type="containsText" dxfId="171" priority="246" operator="containsText" text="Bajo">
      <formula>NOT(ISERROR(SEARCH(("Bajo"),(AI27))))</formula>
    </cfRule>
  </conditionalFormatting>
  <conditionalFormatting sqref="AI27">
    <cfRule type="containsText" dxfId="170" priority="247" operator="containsText" text="Extremo">
      <formula>NOT(ISERROR(SEARCH(("Extremo"),(AI27))))</formula>
    </cfRule>
  </conditionalFormatting>
  <conditionalFormatting sqref="AI27">
    <cfRule type="containsText" dxfId="169" priority="248" operator="containsText" text="Alto">
      <formula>NOT(ISERROR(SEARCH(("Alto"),(AI27))))</formula>
    </cfRule>
  </conditionalFormatting>
  <conditionalFormatting sqref="AI27">
    <cfRule type="containsText" dxfId="168" priority="249" operator="containsText" text="Moderado">
      <formula>NOT(ISERROR(SEARCH(("Moderado"),(AI27))))</formula>
    </cfRule>
  </conditionalFormatting>
  <conditionalFormatting sqref="AI27">
    <cfRule type="containsText" dxfId="167" priority="250" operator="containsText" text="Bajo">
      <formula>NOT(ISERROR(SEARCH(("Bajo"),(AI27))))</formula>
    </cfRule>
  </conditionalFormatting>
  <conditionalFormatting sqref="AI27">
    <cfRule type="containsText" dxfId="166" priority="251" operator="containsText" text="Extremo">
      <formula>NOT(ISERROR(SEARCH(("Extremo"),(AI27))))</formula>
    </cfRule>
  </conditionalFormatting>
  <conditionalFormatting sqref="AI27">
    <cfRule type="containsText" dxfId="165" priority="252" operator="containsText" text="Alto">
      <formula>NOT(ISERROR(SEARCH(("Alto"),(AI27))))</formula>
    </cfRule>
  </conditionalFormatting>
  <conditionalFormatting sqref="AI27">
    <cfRule type="containsText" dxfId="164" priority="253" operator="containsText" text="Moderado">
      <formula>NOT(ISERROR(SEARCH(("Moderado"),(AI27))))</formula>
    </cfRule>
  </conditionalFormatting>
  <conditionalFormatting sqref="AI27">
    <cfRule type="containsText" dxfId="163" priority="254" operator="containsText" text="Bajo">
      <formula>NOT(ISERROR(SEARCH(("Bajo"),(AI27))))</formula>
    </cfRule>
  </conditionalFormatting>
  <conditionalFormatting sqref="AE28">
    <cfRule type="containsText" dxfId="162" priority="224" operator="containsText" text="Catastrófico">
      <formula>NOT(ISERROR(SEARCH(("Catastrófico"),(AE28))))</formula>
    </cfRule>
  </conditionalFormatting>
  <conditionalFormatting sqref="AE28">
    <cfRule type="containsText" dxfId="161" priority="225" operator="containsText" text="Mayor">
      <formula>NOT(ISERROR(SEARCH(("Mayor"),(AE28))))</formula>
    </cfRule>
  </conditionalFormatting>
  <conditionalFormatting sqref="AE28">
    <cfRule type="containsText" dxfId="160" priority="226" operator="containsText" text="Moderado">
      <formula>NOT(ISERROR(SEARCH(("Moderado"),(AE28))))</formula>
    </cfRule>
  </conditionalFormatting>
  <conditionalFormatting sqref="AE28">
    <cfRule type="containsText" dxfId="159" priority="227" operator="containsText" text="Menor">
      <formula>NOT(ISERROR(SEARCH(("Menor"),(AE28))))</formula>
    </cfRule>
  </conditionalFormatting>
  <conditionalFormatting sqref="AE28">
    <cfRule type="containsText" dxfId="158" priority="228" operator="containsText" text="Leve">
      <formula>NOT(ISERROR(SEARCH(("Leve"),(AE28))))</formula>
    </cfRule>
  </conditionalFormatting>
  <conditionalFormatting sqref="AH28">
    <cfRule type="containsText" dxfId="157" priority="229" operator="containsText" text="Extremo">
      <formula>NOT(ISERROR(SEARCH(("Extremo"),(AH28))))</formula>
    </cfRule>
  </conditionalFormatting>
  <conditionalFormatting sqref="AH28">
    <cfRule type="containsText" dxfId="156" priority="230" operator="containsText" text="Alto">
      <formula>NOT(ISERROR(SEARCH(("Alto"),(AH28))))</formula>
    </cfRule>
  </conditionalFormatting>
  <conditionalFormatting sqref="AH28">
    <cfRule type="containsText" dxfId="155" priority="231" operator="containsText" text="Moderado">
      <formula>NOT(ISERROR(SEARCH(("Moderado"),(AH28))))</formula>
    </cfRule>
  </conditionalFormatting>
  <conditionalFormatting sqref="AH28">
    <cfRule type="containsText" dxfId="154" priority="232" operator="containsText" text="Bajo">
      <formula>NOT(ISERROR(SEARCH(("Bajo"),(AH28))))</formula>
    </cfRule>
  </conditionalFormatting>
  <conditionalFormatting sqref="AD28">
    <cfRule type="containsText" dxfId="153" priority="233" operator="containsText" text="Muy Baja">
      <formula>NOT(ISERROR(SEARCH(("Muy Baja"),(AD28))))</formula>
    </cfRule>
  </conditionalFormatting>
  <conditionalFormatting sqref="AD28">
    <cfRule type="containsText" dxfId="152" priority="234" operator="containsText" text="Baja">
      <formula>NOT(ISERROR(SEARCH(("Baja"),(AD28))))</formula>
    </cfRule>
  </conditionalFormatting>
  <conditionalFormatting sqref="AD28">
    <cfRule type="containsText" dxfId="151" priority="235" operator="containsText" text="A l t a">
      <formula>NOT(ISERROR(SEARCH(("A l t a"),(AD28))))</formula>
    </cfRule>
  </conditionalFormatting>
  <conditionalFormatting sqref="AD28">
    <cfRule type="containsText" dxfId="150" priority="236" operator="containsText" text="Muy Alta">
      <formula>NOT(ISERROR(SEARCH(("Muy Alta"),(AD28))))</formula>
    </cfRule>
  </conditionalFormatting>
  <conditionalFormatting sqref="AD28">
    <cfRule type="cellIs" dxfId="149" priority="237" operator="equal">
      <formula>"Media"</formula>
    </cfRule>
  </conditionalFormatting>
  <conditionalFormatting sqref="J28">
    <cfRule type="containsText" dxfId="148" priority="219" operator="containsText" text="Muy Baja">
      <formula>NOT(ISERROR(SEARCH(("Muy Baja"),(J28))))</formula>
    </cfRule>
  </conditionalFormatting>
  <conditionalFormatting sqref="J28">
    <cfRule type="containsText" dxfId="147" priority="220" operator="containsText" text="Baja">
      <formula>NOT(ISERROR(SEARCH(("Baja"),(J28))))</formula>
    </cfRule>
  </conditionalFormatting>
  <conditionalFormatting sqref="J28">
    <cfRule type="containsText" dxfId="146" priority="221" operator="containsText" text="A l t a">
      <formula>NOT(ISERROR(SEARCH(("A l t a"),(J28))))</formula>
    </cfRule>
  </conditionalFormatting>
  <conditionalFormatting sqref="J28">
    <cfRule type="containsText" dxfId="145" priority="222" operator="containsText" text="Muy Alta">
      <formula>NOT(ISERROR(SEARCH(("Muy Alta"),(J28))))</formula>
    </cfRule>
  </conditionalFormatting>
  <conditionalFormatting sqref="J28">
    <cfRule type="cellIs" dxfId="144" priority="223" operator="equal">
      <formula>"Media"</formula>
    </cfRule>
  </conditionalFormatting>
  <conditionalFormatting sqref="I28">
    <cfRule type="containsText" dxfId="143" priority="214" operator="containsText" text="Muy Baja">
      <formula>NOT(ISERROR(SEARCH(("Muy Baja"),(I28))))</formula>
    </cfRule>
  </conditionalFormatting>
  <conditionalFormatting sqref="I28">
    <cfRule type="containsText" dxfId="142" priority="215" operator="containsText" text="Baja">
      <formula>NOT(ISERROR(SEARCH(("Baja"),(I28))))</formula>
    </cfRule>
  </conditionalFormatting>
  <conditionalFormatting sqref="I28">
    <cfRule type="containsText" dxfId="141" priority="216" operator="containsText" text="A l t a">
      <formula>NOT(ISERROR(SEARCH(("A l t a"),(I28))))</formula>
    </cfRule>
  </conditionalFormatting>
  <conditionalFormatting sqref="I28">
    <cfRule type="containsText" dxfId="140" priority="217" operator="containsText" text="Muy Alta">
      <formula>NOT(ISERROR(SEARCH(("Muy Alta"),(I28))))</formula>
    </cfRule>
  </conditionalFormatting>
  <conditionalFormatting sqref="I28">
    <cfRule type="cellIs" dxfId="139" priority="218" operator="equal">
      <formula>"Media"</formula>
    </cfRule>
  </conditionalFormatting>
  <conditionalFormatting sqref="AT28">
    <cfRule type="containsText" dxfId="138" priority="205" operator="containsText" text="Muy Baja">
      <formula>NOT(ISERROR(SEARCH(("Muy Baja"),(AT28))))</formula>
    </cfRule>
  </conditionalFormatting>
  <conditionalFormatting sqref="AT28">
    <cfRule type="containsText" dxfId="137" priority="206" operator="containsText" text="Baja">
      <formula>NOT(ISERROR(SEARCH(("Baja"),(AT28))))</formula>
    </cfRule>
  </conditionalFormatting>
  <conditionalFormatting sqref="AT28">
    <cfRule type="containsText" dxfId="136" priority="207" operator="containsText" text="A l t a">
      <formula>NOT(ISERROR(SEARCH(("A l t a"),(AT28))))</formula>
    </cfRule>
  </conditionalFormatting>
  <conditionalFormatting sqref="AT28">
    <cfRule type="containsText" dxfId="135" priority="208" operator="containsText" text="Muy Alta">
      <formula>NOT(ISERROR(SEARCH(("Muy Alta"),(AT28))))</formula>
    </cfRule>
  </conditionalFormatting>
  <conditionalFormatting sqref="AT28">
    <cfRule type="cellIs" dxfId="134" priority="209" operator="equal">
      <formula>"Media"</formula>
    </cfRule>
  </conditionalFormatting>
  <conditionalFormatting sqref="AY28">
    <cfRule type="containsText" dxfId="133" priority="210" operator="containsText" text="Extremo">
      <formula>NOT(ISERROR(SEARCH(("Extremo"),(AY28))))</formula>
    </cfRule>
  </conditionalFormatting>
  <conditionalFormatting sqref="AY28">
    <cfRule type="containsText" dxfId="132" priority="211" operator="containsText" text="Alto">
      <formula>NOT(ISERROR(SEARCH(("Alto"),(AY28))))</formula>
    </cfRule>
  </conditionalFormatting>
  <conditionalFormatting sqref="AY28">
    <cfRule type="containsText" dxfId="131" priority="213" operator="containsText" text="Bajo">
      <formula>NOT(ISERROR(SEARCH(("Bajo"),(AY28))))</formula>
    </cfRule>
  </conditionalFormatting>
  <conditionalFormatting sqref="J29">
    <cfRule type="containsText" dxfId="130" priority="80" operator="containsText" text="Muy Baja">
      <formula>NOT(ISERROR(SEARCH(("Muy Baja"),(J29))))</formula>
    </cfRule>
  </conditionalFormatting>
  <conditionalFormatting sqref="J29">
    <cfRule type="containsText" dxfId="129" priority="81" operator="containsText" text="Baja">
      <formula>NOT(ISERROR(SEARCH(("Baja"),(J29))))</formula>
    </cfRule>
  </conditionalFormatting>
  <conditionalFormatting sqref="J29">
    <cfRule type="containsText" dxfId="128" priority="82" operator="containsText" text="A l t a">
      <formula>NOT(ISERROR(SEARCH(("A l t a"),(J29))))</formula>
    </cfRule>
  </conditionalFormatting>
  <conditionalFormatting sqref="J29">
    <cfRule type="containsText" dxfId="127" priority="83" operator="containsText" text="Muy Alta">
      <formula>NOT(ISERROR(SEARCH(("Muy Alta"),(J29))))</formula>
    </cfRule>
  </conditionalFormatting>
  <conditionalFormatting sqref="J29">
    <cfRule type="cellIs" dxfId="126" priority="84" operator="equal">
      <formula>"Media"</formula>
    </cfRule>
  </conditionalFormatting>
  <conditionalFormatting sqref="AI28">
    <cfRule type="containsText" dxfId="125" priority="183" operator="containsText" text="Extremo">
      <formula>NOT(ISERROR(SEARCH(("Extremo"),(AI28))))</formula>
    </cfRule>
  </conditionalFormatting>
  <conditionalFormatting sqref="AI28">
    <cfRule type="containsText" dxfId="124" priority="184" operator="containsText" text="Alto">
      <formula>NOT(ISERROR(SEARCH(("Alto"),(AI28))))</formula>
    </cfRule>
  </conditionalFormatting>
  <conditionalFormatting sqref="AI28">
    <cfRule type="containsText" dxfId="123" priority="185" operator="containsText" text="Moderado">
      <formula>NOT(ISERROR(SEARCH(("Moderado"),(AI28))))</formula>
    </cfRule>
  </conditionalFormatting>
  <conditionalFormatting sqref="AI28">
    <cfRule type="containsText" dxfId="122" priority="186" operator="containsText" text="Bajo">
      <formula>NOT(ISERROR(SEARCH(("Bajo"),(AI28))))</formula>
    </cfRule>
  </conditionalFormatting>
  <conditionalFormatting sqref="AI28">
    <cfRule type="containsText" dxfId="121" priority="187" operator="containsText" text="Extremo">
      <formula>NOT(ISERROR(SEARCH(("Extremo"),(AI28))))</formula>
    </cfRule>
  </conditionalFormatting>
  <conditionalFormatting sqref="AI28">
    <cfRule type="containsText" dxfId="120" priority="188" operator="containsText" text="Alto">
      <formula>NOT(ISERROR(SEARCH(("Alto"),(AI28))))</formula>
    </cfRule>
  </conditionalFormatting>
  <conditionalFormatting sqref="AI28">
    <cfRule type="containsText" dxfId="119" priority="189" operator="containsText" text="Moderado">
      <formula>NOT(ISERROR(SEARCH(("Moderado"),(AI28))))</formula>
    </cfRule>
  </conditionalFormatting>
  <conditionalFormatting sqref="AI28">
    <cfRule type="containsText" dxfId="118" priority="190" operator="containsText" text="Bajo">
      <formula>NOT(ISERROR(SEARCH(("Bajo"),(AI28))))</formula>
    </cfRule>
  </conditionalFormatting>
  <conditionalFormatting sqref="AI28">
    <cfRule type="containsText" dxfId="117" priority="191" operator="containsText" text="Extremo">
      <formula>NOT(ISERROR(SEARCH(("Extremo"),(AI28))))</formula>
    </cfRule>
  </conditionalFormatting>
  <conditionalFormatting sqref="AI28">
    <cfRule type="containsText" dxfId="116" priority="192" operator="containsText" text="Alto">
      <formula>NOT(ISERROR(SEARCH(("Alto"),(AI28))))</formula>
    </cfRule>
  </conditionalFormatting>
  <conditionalFormatting sqref="AI28">
    <cfRule type="containsText" dxfId="115" priority="193" operator="containsText" text="Moderado">
      <formula>NOT(ISERROR(SEARCH(("Moderado"),(AI28))))</formula>
    </cfRule>
  </conditionalFormatting>
  <conditionalFormatting sqref="AI28">
    <cfRule type="containsText" dxfId="114" priority="194" operator="containsText" text="Bajo">
      <formula>NOT(ISERROR(SEARCH(("Bajo"),(AI28))))</formula>
    </cfRule>
  </conditionalFormatting>
  <conditionalFormatting sqref="AV28">
    <cfRule type="containsText" dxfId="113" priority="178" operator="containsText" text="Catastrófico">
      <formula>NOT(ISERROR(SEARCH(("Catastrófico"),(AV28))))</formula>
    </cfRule>
  </conditionalFormatting>
  <conditionalFormatting sqref="AV28">
    <cfRule type="containsText" dxfId="112" priority="179" operator="containsText" text="Mayor">
      <formula>NOT(ISERROR(SEARCH(("Mayor"),(AV28))))</formula>
    </cfRule>
  </conditionalFormatting>
  <conditionalFormatting sqref="AV28">
    <cfRule type="containsText" dxfId="111" priority="180" operator="containsText" text="Moderado">
      <formula>NOT(ISERROR(SEARCH(("Moderado"),(AV28))))</formula>
    </cfRule>
  </conditionalFormatting>
  <conditionalFormatting sqref="AV28">
    <cfRule type="containsText" dxfId="110" priority="181" operator="containsText" text="Menor">
      <formula>NOT(ISERROR(SEARCH(("Menor"),(AV28))))</formula>
    </cfRule>
  </conditionalFormatting>
  <conditionalFormatting sqref="AV28">
    <cfRule type="containsText" dxfId="109" priority="182" operator="containsText" text="Leve">
      <formula>NOT(ISERROR(SEARCH(("Leve"),(AV28))))</formula>
    </cfRule>
  </conditionalFormatting>
  <conditionalFormatting sqref="K24">
    <cfRule type="containsText" dxfId="108" priority="143" operator="containsText" text="Muy Baja">
      <formula>NOT(ISERROR(SEARCH(("Muy Baja"),(K24))))</formula>
    </cfRule>
  </conditionalFormatting>
  <conditionalFormatting sqref="K24">
    <cfRule type="containsText" dxfId="107" priority="144" operator="containsText" text="Baja">
      <formula>NOT(ISERROR(SEARCH(("Baja"),(K24))))</formula>
    </cfRule>
  </conditionalFormatting>
  <conditionalFormatting sqref="K24">
    <cfRule type="containsText" dxfId="106" priority="145" operator="containsText" text="A l t a">
      <formula>NOT(ISERROR(SEARCH(("A l t a"),(K24))))</formula>
    </cfRule>
  </conditionalFormatting>
  <conditionalFormatting sqref="K24">
    <cfRule type="containsText" dxfId="105" priority="146" operator="containsText" text="Muy Alta">
      <formula>NOT(ISERROR(SEARCH(("Muy Alta"),(K24))))</formula>
    </cfRule>
  </conditionalFormatting>
  <conditionalFormatting sqref="K24">
    <cfRule type="cellIs" dxfId="104" priority="147" operator="equal">
      <formula>"Media"</formula>
    </cfRule>
  </conditionalFormatting>
  <conditionalFormatting sqref="W24 Y24:Z24">
    <cfRule type="containsText" dxfId="103" priority="148" operator="containsText" text="Muy Baja">
      <formula>NOT(ISERROR(SEARCH(("Muy Baja"),(W24))))</formula>
    </cfRule>
  </conditionalFormatting>
  <conditionalFormatting sqref="W24 Y24:Z24">
    <cfRule type="containsText" dxfId="102" priority="149" operator="containsText" text="Baja">
      <formula>NOT(ISERROR(SEARCH(("Baja"),(W24))))</formula>
    </cfRule>
  </conditionalFormatting>
  <conditionalFormatting sqref="W24 Y24:Z24">
    <cfRule type="containsText" dxfId="101" priority="150" operator="containsText" text="A l t a">
      <formula>NOT(ISERROR(SEARCH(("A l t a"),(W24))))</formula>
    </cfRule>
  </conditionalFormatting>
  <conditionalFormatting sqref="W24 Y24:Z24">
    <cfRule type="containsText" dxfId="100" priority="151" operator="containsText" text="Muy Alta">
      <formula>NOT(ISERROR(SEARCH(("Muy Alta"),(W24))))</formula>
    </cfRule>
  </conditionalFormatting>
  <conditionalFormatting sqref="W24 Y24:Z24">
    <cfRule type="cellIs" dxfId="99" priority="152" operator="equal">
      <formula>"Media"</formula>
    </cfRule>
  </conditionalFormatting>
  <conditionalFormatting sqref="L24:V24">
    <cfRule type="containsText" dxfId="98" priority="153" operator="containsText" text="Muy Baja">
      <formula>NOT(ISERROR(SEARCH(("Muy Baja"),(L24))))</formula>
    </cfRule>
  </conditionalFormatting>
  <conditionalFormatting sqref="L24:V24">
    <cfRule type="containsText" dxfId="97" priority="154" operator="containsText" text="Baja">
      <formula>NOT(ISERROR(SEARCH(("Baja"),(L24))))</formula>
    </cfRule>
  </conditionalFormatting>
  <conditionalFormatting sqref="L24:V24">
    <cfRule type="containsText" dxfId="96" priority="155" operator="containsText" text="A l t a">
      <formula>NOT(ISERROR(SEARCH(("A l t a"),(L24))))</formula>
    </cfRule>
  </conditionalFormatting>
  <conditionalFormatting sqref="L24:V24">
    <cfRule type="containsText" dxfId="95" priority="156" operator="containsText" text="Muy Alta">
      <formula>NOT(ISERROR(SEARCH(("Muy Alta"),(L24))))</formula>
    </cfRule>
  </conditionalFormatting>
  <conditionalFormatting sqref="L24:V24">
    <cfRule type="cellIs" dxfId="94" priority="157" operator="equal">
      <formula>"Media"</formula>
    </cfRule>
  </conditionalFormatting>
  <conditionalFormatting sqref="AC24">
    <cfRule type="containsText" dxfId="93" priority="158" operator="containsText" text="Muy Baja">
      <formula>NOT(ISERROR(SEARCH(("Muy Baja"),(AC24))))</formula>
    </cfRule>
  </conditionalFormatting>
  <conditionalFormatting sqref="AC24">
    <cfRule type="containsText" dxfId="92" priority="159" operator="containsText" text="Baja">
      <formula>NOT(ISERROR(SEARCH(("Baja"),(AC24))))</formula>
    </cfRule>
  </conditionalFormatting>
  <conditionalFormatting sqref="AC24">
    <cfRule type="containsText" dxfId="91" priority="160" operator="containsText" text="A l t a">
      <formula>NOT(ISERROR(SEARCH(("A l t a"),(AC24))))</formula>
    </cfRule>
  </conditionalFormatting>
  <conditionalFormatting sqref="AC24">
    <cfRule type="containsText" dxfId="90" priority="161" operator="containsText" text="Muy Alta">
      <formula>NOT(ISERROR(SEARCH(("Muy Alta"),(AC24))))</formula>
    </cfRule>
  </conditionalFormatting>
  <conditionalFormatting sqref="AC24">
    <cfRule type="cellIs" dxfId="89" priority="162" operator="equal">
      <formula>"Media"</formula>
    </cfRule>
  </conditionalFormatting>
  <conditionalFormatting sqref="AB24">
    <cfRule type="containsText" dxfId="88" priority="163" operator="containsText" text="Muy Baja">
      <formula>NOT(ISERROR(SEARCH(("Muy Baja"),(AB24))))</formula>
    </cfRule>
  </conditionalFormatting>
  <conditionalFormatting sqref="AB24">
    <cfRule type="containsText" dxfId="87" priority="164" operator="containsText" text="Baja">
      <formula>NOT(ISERROR(SEARCH(("Baja"),(AB24))))</formula>
    </cfRule>
  </conditionalFormatting>
  <conditionalFormatting sqref="AB24">
    <cfRule type="containsText" dxfId="86" priority="165" operator="containsText" text="A l t a">
      <formula>NOT(ISERROR(SEARCH(("A l t a"),(AB24))))</formula>
    </cfRule>
  </conditionalFormatting>
  <conditionalFormatting sqref="AB24">
    <cfRule type="containsText" dxfId="85" priority="166" operator="containsText" text="Muy Alta">
      <formula>NOT(ISERROR(SEARCH(("Muy Alta"),(AB24))))</formula>
    </cfRule>
  </conditionalFormatting>
  <conditionalFormatting sqref="AB24">
    <cfRule type="cellIs" dxfId="84" priority="167" operator="equal">
      <formula>"Media"</formula>
    </cfRule>
  </conditionalFormatting>
  <conditionalFormatting sqref="AA24">
    <cfRule type="containsText" dxfId="83" priority="168" operator="containsText" text="Muy Baja">
      <formula>NOT(ISERROR(SEARCH(("Muy Baja"),(AA24))))</formula>
    </cfRule>
  </conditionalFormatting>
  <conditionalFormatting sqref="AA24">
    <cfRule type="containsText" dxfId="82" priority="169" operator="containsText" text="Baja">
      <formula>NOT(ISERROR(SEARCH(("Baja"),(AA24))))</formula>
    </cfRule>
  </conditionalFormatting>
  <conditionalFormatting sqref="AA24">
    <cfRule type="containsText" dxfId="81" priority="170" operator="containsText" text="A l t a">
      <formula>NOT(ISERROR(SEARCH(("A l t a"),(AA24))))</formula>
    </cfRule>
  </conditionalFormatting>
  <conditionalFormatting sqref="AA24">
    <cfRule type="containsText" dxfId="80" priority="171" operator="containsText" text="Muy Alta">
      <formula>NOT(ISERROR(SEARCH(("Muy Alta"),(AA24))))</formula>
    </cfRule>
  </conditionalFormatting>
  <conditionalFormatting sqref="AA24">
    <cfRule type="cellIs" dxfId="79" priority="172" operator="equal">
      <formula>"Media"</formula>
    </cfRule>
  </conditionalFormatting>
  <conditionalFormatting sqref="X24">
    <cfRule type="containsText" dxfId="78" priority="173" operator="containsText" text="Muy Baja">
      <formula>NOT(ISERROR(SEARCH(("Muy Baja"),(X24))))</formula>
    </cfRule>
  </conditionalFormatting>
  <conditionalFormatting sqref="X24">
    <cfRule type="containsText" dxfId="77" priority="174" operator="containsText" text="Baja">
      <formula>NOT(ISERROR(SEARCH(("Baja"),(X24))))</formula>
    </cfRule>
  </conditionalFormatting>
  <conditionalFormatting sqref="X24">
    <cfRule type="containsText" dxfId="76" priority="175" operator="containsText" text="A l t a">
      <formula>NOT(ISERROR(SEARCH(("A l t a"),(X24))))</formula>
    </cfRule>
  </conditionalFormatting>
  <conditionalFormatting sqref="X24">
    <cfRule type="containsText" dxfId="75" priority="176" operator="containsText" text="Muy Alta">
      <formula>NOT(ISERROR(SEARCH(("Muy Alta"),(X24))))</formula>
    </cfRule>
  </conditionalFormatting>
  <conditionalFormatting sqref="X24">
    <cfRule type="cellIs" dxfId="74" priority="177" operator="equal">
      <formula>"Media"</formula>
    </cfRule>
  </conditionalFormatting>
  <conditionalFormatting sqref="AI24">
    <cfRule type="containsText" dxfId="73" priority="139" operator="containsText" text="Extremo">
      <formula>NOT(ISERROR(SEARCH(("Extremo"),(AI24))))</formula>
    </cfRule>
  </conditionalFormatting>
  <conditionalFormatting sqref="AI24">
    <cfRule type="containsText" dxfId="72" priority="140" operator="containsText" text="Alto">
      <formula>NOT(ISERROR(SEARCH(("Alto"),(AI24))))</formula>
    </cfRule>
  </conditionalFormatting>
  <conditionalFormatting sqref="AI24">
    <cfRule type="containsText" dxfId="71" priority="141" operator="containsText" text="Moderado">
      <formula>NOT(ISERROR(SEARCH(("Moderado"),(AI24))))</formula>
    </cfRule>
  </conditionalFormatting>
  <conditionalFormatting sqref="AI24">
    <cfRule type="containsText" dxfId="70" priority="142" operator="containsText" text="Bajo">
      <formula>NOT(ISERROR(SEARCH(("Bajo"),(AI24))))</formula>
    </cfRule>
  </conditionalFormatting>
  <conditionalFormatting sqref="BA25">
    <cfRule type="containsText" dxfId="69" priority="131" operator="containsText" text="Extremo">
      <formula>NOT(ISERROR(SEARCH(("Extremo"),(BA25))))</formula>
    </cfRule>
  </conditionalFormatting>
  <conditionalFormatting sqref="BA25">
    <cfRule type="containsText" dxfId="68" priority="132" operator="containsText" text="Alto">
      <formula>NOT(ISERROR(SEARCH(("Alto"),(BA25))))</formula>
    </cfRule>
  </conditionalFormatting>
  <conditionalFormatting sqref="BA25">
    <cfRule type="containsText" dxfId="67" priority="133" operator="containsText" text="Moderado">
      <formula>NOT(ISERROR(SEARCH(("Moderado"),(BA25))))</formula>
    </cfRule>
  </conditionalFormatting>
  <conditionalFormatting sqref="BA25">
    <cfRule type="containsText" dxfId="66" priority="134" operator="containsText" text="Bajo">
      <formula>NOT(ISERROR(SEARCH(("Bajo"),(BA25))))</formula>
    </cfRule>
  </conditionalFormatting>
  <conditionalFormatting sqref="BA24">
    <cfRule type="containsText" dxfId="65" priority="135" operator="containsText" text="Extremo">
      <formula>NOT(ISERROR(SEARCH(("Extremo"),(BA24))))</formula>
    </cfRule>
  </conditionalFormatting>
  <conditionalFormatting sqref="BA24">
    <cfRule type="containsText" dxfId="64" priority="136" operator="containsText" text="Alto">
      <formula>NOT(ISERROR(SEARCH(("Alto"),(BA24))))</formula>
    </cfRule>
  </conditionalFormatting>
  <conditionalFormatting sqref="BA24">
    <cfRule type="containsText" dxfId="63" priority="137" operator="containsText" text="Moderado">
      <formula>NOT(ISERROR(SEARCH(("Moderado"),(BA24))))</formula>
    </cfRule>
  </conditionalFormatting>
  <conditionalFormatting sqref="BA24">
    <cfRule type="containsText" dxfId="62" priority="138" operator="containsText" text="Bajo">
      <formula>NOT(ISERROR(SEARCH(("Bajo"),(BA24))))</formula>
    </cfRule>
  </conditionalFormatting>
  <conditionalFormatting sqref="K26">
    <cfRule type="containsText" dxfId="61" priority="121" operator="containsText" text="Muy Baja">
      <formula>NOT(ISERROR(SEARCH(("Muy Baja"),(K26))))</formula>
    </cfRule>
  </conditionalFormatting>
  <conditionalFormatting sqref="K26">
    <cfRule type="containsText" dxfId="60" priority="122" operator="containsText" text="Baja">
      <formula>NOT(ISERROR(SEARCH(("Baja"),(K26))))</formula>
    </cfRule>
  </conditionalFormatting>
  <conditionalFormatting sqref="K26">
    <cfRule type="containsText" dxfId="59" priority="123" operator="containsText" text="A l t a">
      <formula>NOT(ISERROR(SEARCH(("A l t a"),(K26))))</formula>
    </cfRule>
  </conditionalFormatting>
  <conditionalFormatting sqref="K26">
    <cfRule type="containsText" dxfId="58" priority="124" operator="containsText" text="Muy Alta">
      <formula>NOT(ISERROR(SEARCH(("Muy Alta"),(K26))))</formula>
    </cfRule>
  </conditionalFormatting>
  <conditionalFormatting sqref="K26">
    <cfRule type="cellIs" dxfId="57" priority="125" operator="equal">
      <formula>"Media"</formula>
    </cfRule>
  </conditionalFormatting>
  <conditionalFormatting sqref="L26:AC26">
    <cfRule type="containsText" dxfId="56" priority="126" operator="containsText" text="Muy Baja">
      <formula>NOT(ISERROR(SEARCH(("Muy Baja"),(L26))))</formula>
    </cfRule>
  </conditionalFormatting>
  <conditionalFormatting sqref="L26:AC26">
    <cfRule type="containsText" dxfId="55" priority="127" operator="containsText" text="Baja">
      <formula>NOT(ISERROR(SEARCH(("Baja"),(L26))))</formula>
    </cfRule>
  </conditionalFormatting>
  <conditionalFormatting sqref="L26:AC26">
    <cfRule type="containsText" dxfId="54" priority="128" operator="containsText" text="A l t a">
      <formula>NOT(ISERROR(SEARCH(("A l t a"),(L26))))</formula>
    </cfRule>
  </conditionalFormatting>
  <conditionalFormatting sqref="L26:AC26">
    <cfRule type="containsText" dxfId="53" priority="129" operator="containsText" text="Muy Alta">
      <formula>NOT(ISERROR(SEARCH(("Muy Alta"),(L26))))</formula>
    </cfRule>
  </conditionalFormatting>
  <conditionalFormatting sqref="L26:AC26">
    <cfRule type="cellIs" dxfId="52" priority="130" operator="equal">
      <formula>"Media"</formula>
    </cfRule>
  </conditionalFormatting>
  <conditionalFormatting sqref="AE27">
    <cfRule type="containsText" dxfId="51" priority="108" operator="containsText" text="Catastrófico">
      <formula>NOT(ISERROR(SEARCH(("Catastrófico"),(AE27))))</formula>
    </cfRule>
  </conditionalFormatting>
  <conditionalFormatting sqref="AE27">
    <cfRule type="containsText" dxfId="50" priority="109" operator="containsText" text="Mayor">
      <formula>NOT(ISERROR(SEARCH(("Mayor"),(AE27))))</formula>
    </cfRule>
  </conditionalFormatting>
  <conditionalFormatting sqref="AE27">
    <cfRule type="containsText" dxfId="49" priority="110" operator="containsText" text="Moderado">
      <formula>NOT(ISERROR(SEARCH(("Moderado"),(AE27))))</formula>
    </cfRule>
  </conditionalFormatting>
  <conditionalFormatting sqref="AE27">
    <cfRule type="containsText" dxfId="48" priority="111" operator="containsText" text="Menor">
      <formula>NOT(ISERROR(SEARCH(("Menor"),(AE27))))</formula>
    </cfRule>
  </conditionalFormatting>
  <conditionalFormatting sqref="AE27">
    <cfRule type="containsText" dxfId="47" priority="112" operator="containsText" text="Leve">
      <formula>NOT(ISERROR(SEARCH(("Leve"),(AE27))))</formula>
    </cfRule>
  </conditionalFormatting>
  <conditionalFormatting sqref="AE29">
    <cfRule type="containsText" dxfId="46" priority="95" operator="containsText" text="Catastrófico">
      <formula>NOT(ISERROR(SEARCH("Catastrófico",AE29)))</formula>
    </cfRule>
    <cfRule type="containsText" dxfId="45" priority="96" operator="containsText" text="Mayor">
      <formula>NOT(ISERROR(SEARCH("Mayor",AE29)))</formula>
    </cfRule>
    <cfRule type="containsText" dxfId="44" priority="97" operator="containsText" text="Moderado">
      <formula>NOT(ISERROR(SEARCH("Moderado",AE29)))</formula>
    </cfRule>
    <cfRule type="containsText" dxfId="43" priority="98" operator="containsText" text="Menor">
      <formula>NOT(ISERROR(SEARCH("Menor",AE29)))</formula>
    </cfRule>
    <cfRule type="containsText" dxfId="42" priority="99" operator="containsText" text="Leve">
      <formula>NOT(ISERROR(SEARCH("Leve",AE29)))</formula>
    </cfRule>
  </conditionalFormatting>
  <conditionalFormatting sqref="AD29">
    <cfRule type="containsText" dxfId="41" priority="90" operator="containsText" text="Muy Baja">
      <formula>NOT(ISERROR(SEARCH("Muy Baja",AD29)))</formula>
    </cfRule>
    <cfRule type="containsText" dxfId="40" priority="91" operator="containsText" text="Baja">
      <formula>NOT(ISERROR(SEARCH("Baja",AD29)))</formula>
    </cfRule>
    <cfRule type="containsText" dxfId="39" priority="92" operator="containsText" text="A l t a">
      <formula>NOT(ISERROR(SEARCH("A l t a",AD29)))</formula>
    </cfRule>
    <cfRule type="containsText" dxfId="38" priority="93" operator="containsText" text="Muy Alta">
      <formula>NOT(ISERROR(SEARCH("Muy Alta",AD29)))</formula>
    </cfRule>
    <cfRule type="cellIs" dxfId="37" priority="94" operator="equal">
      <formula>"Media"</formula>
    </cfRule>
  </conditionalFormatting>
  <conditionalFormatting sqref="I29">
    <cfRule type="containsText" dxfId="36" priority="85" operator="containsText" text="Muy Baja">
      <formula>NOT(ISERROR(SEARCH(("Muy Baja"),(I29))))</formula>
    </cfRule>
  </conditionalFormatting>
  <conditionalFormatting sqref="I29">
    <cfRule type="containsText" dxfId="35" priority="86" operator="containsText" text="Baja">
      <formula>NOT(ISERROR(SEARCH(("Baja"),(I29))))</formula>
    </cfRule>
  </conditionalFormatting>
  <conditionalFormatting sqref="I29">
    <cfRule type="containsText" dxfId="34" priority="87" operator="containsText" text="A l t a">
      <formula>NOT(ISERROR(SEARCH(("A l t a"),(I29))))</formula>
    </cfRule>
  </conditionalFormatting>
  <conditionalFormatting sqref="I29">
    <cfRule type="containsText" dxfId="33" priority="88" operator="containsText" text="Muy Alta">
      <formula>NOT(ISERROR(SEARCH(("Muy Alta"),(I29))))</formula>
    </cfRule>
  </conditionalFormatting>
  <conditionalFormatting sqref="I29">
    <cfRule type="cellIs" dxfId="32" priority="89" operator="equal">
      <formula>"Media"</formula>
    </cfRule>
  </conditionalFormatting>
  <conditionalFormatting sqref="AH29">
    <cfRule type="containsText" dxfId="31" priority="76" operator="containsText" text="Extremo">
      <formula>NOT(ISERROR(SEARCH(("Extremo"),(AH29))))</formula>
    </cfRule>
  </conditionalFormatting>
  <conditionalFormatting sqref="AH29">
    <cfRule type="containsText" dxfId="30" priority="77" operator="containsText" text="Alto">
      <formula>NOT(ISERROR(SEARCH(("Alto"),(AH29))))</formula>
    </cfRule>
  </conditionalFormatting>
  <conditionalFormatting sqref="AH29">
    <cfRule type="containsText" dxfId="29" priority="78" operator="containsText" text="Moderado">
      <formula>NOT(ISERROR(SEARCH(("Moderado"),(AH29))))</formula>
    </cfRule>
  </conditionalFormatting>
  <conditionalFormatting sqref="AH29">
    <cfRule type="containsText" dxfId="28" priority="79" operator="containsText" text="Bajo">
      <formula>NOT(ISERROR(SEARCH(("Bajo"),(AH29))))</formula>
    </cfRule>
  </conditionalFormatting>
  <conditionalFormatting sqref="AT29">
    <cfRule type="containsText" dxfId="27" priority="71" operator="containsText" text="Muy Baja">
      <formula>NOT(ISERROR(SEARCH(("Muy Baja"),(AT29))))</formula>
    </cfRule>
  </conditionalFormatting>
  <conditionalFormatting sqref="AT29">
    <cfRule type="containsText" dxfId="26" priority="72" operator="containsText" text="Baja">
      <formula>NOT(ISERROR(SEARCH(("Baja"),(AT29))))</formula>
    </cfRule>
  </conditionalFormatting>
  <conditionalFormatting sqref="AT29">
    <cfRule type="containsText" dxfId="25" priority="73" operator="containsText" text="A l t a">
      <formula>NOT(ISERROR(SEARCH(("A l t a"),(AT29))))</formula>
    </cfRule>
  </conditionalFormatting>
  <conditionalFormatting sqref="AT29">
    <cfRule type="containsText" dxfId="24" priority="74" operator="containsText" text="Muy Alta">
      <formula>NOT(ISERROR(SEARCH(("Muy Alta"),(AT29))))</formula>
    </cfRule>
  </conditionalFormatting>
  <conditionalFormatting sqref="AT29">
    <cfRule type="cellIs" dxfId="23" priority="75" operator="equal">
      <formula>"Media"</formula>
    </cfRule>
  </conditionalFormatting>
  <conditionalFormatting sqref="AY29">
    <cfRule type="containsText" dxfId="22" priority="67" operator="containsText" text="Extremo">
      <formula>NOT(ISERROR(SEARCH(("Extremo"),(AY29))))</formula>
    </cfRule>
  </conditionalFormatting>
  <conditionalFormatting sqref="AY29">
    <cfRule type="containsText" dxfId="21" priority="68" operator="containsText" text="Alto">
      <formula>NOT(ISERROR(SEARCH(("Alto"),(AY29))))</formula>
    </cfRule>
  </conditionalFormatting>
  <conditionalFormatting sqref="AY29">
    <cfRule type="containsText" dxfId="20" priority="69" operator="containsText" text="Moderado">
      <formula>NOT(ISERROR(SEARCH(("Moderado"),(AY29))))</formula>
    </cfRule>
  </conditionalFormatting>
  <conditionalFormatting sqref="AY29">
    <cfRule type="containsText" dxfId="19" priority="70" operator="containsText" text="Bajo">
      <formula>NOT(ISERROR(SEARCH(("Bajo"),(AY29))))</formula>
    </cfRule>
  </conditionalFormatting>
  <conditionalFormatting sqref="AV29">
    <cfRule type="containsText" dxfId="18" priority="62" operator="containsText" text="Catastrófico">
      <formula>NOT(ISERROR(SEARCH(("Catastrófico"),(AV29))))</formula>
    </cfRule>
  </conditionalFormatting>
  <conditionalFormatting sqref="AV29">
    <cfRule type="containsText" dxfId="17" priority="63" operator="containsText" text="Mayor">
      <formula>NOT(ISERROR(SEARCH(("Mayor"),(AV29))))</formula>
    </cfRule>
  </conditionalFormatting>
  <conditionalFormatting sqref="AV29">
    <cfRule type="containsText" dxfId="16" priority="64" operator="containsText" text="Moderado">
      <formula>NOT(ISERROR(SEARCH(("Moderado"),(AV29))))</formula>
    </cfRule>
  </conditionalFormatting>
  <conditionalFormatting sqref="AV29">
    <cfRule type="containsText" dxfId="15" priority="65" operator="containsText" text="Menor">
      <formula>NOT(ISERROR(SEARCH(("Menor"),(AV29))))</formula>
    </cfRule>
  </conditionalFormatting>
  <conditionalFormatting sqref="AV29">
    <cfRule type="containsText" dxfId="14" priority="66" operator="containsText" text="Leve">
      <formula>NOT(ISERROR(SEARCH(("Leve"),(AV29))))</formula>
    </cfRule>
  </conditionalFormatting>
  <conditionalFormatting sqref="K29">
    <cfRule type="containsText" dxfId="13" priority="10" operator="containsText" text="Muy Baja">
      <formula>NOT(ISERROR(SEARCH("Muy Baja",K29)))</formula>
    </cfRule>
    <cfRule type="containsText" dxfId="12" priority="11" operator="containsText" text="Baja">
      <formula>NOT(ISERROR(SEARCH("Baja",K29)))</formula>
    </cfRule>
    <cfRule type="containsText" dxfId="11" priority="12" operator="containsText" text="A l t a">
      <formula>NOT(ISERROR(SEARCH("A l t a",K29)))</formula>
    </cfRule>
    <cfRule type="containsText" dxfId="10" priority="13" operator="containsText" text="Muy Alta">
      <formula>NOT(ISERROR(SEARCH("Muy Alta",K29)))</formula>
    </cfRule>
    <cfRule type="cellIs" dxfId="9" priority="14" operator="equal">
      <formula>"Media"</formula>
    </cfRule>
  </conditionalFormatting>
  <conditionalFormatting sqref="L29:AC29">
    <cfRule type="containsText" dxfId="8" priority="5" operator="containsText" text="Muy Baja">
      <formula>NOT(ISERROR(SEARCH("Muy Baja",L29)))</formula>
    </cfRule>
    <cfRule type="containsText" dxfId="7" priority="6" operator="containsText" text="Baja">
      <formula>NOT(ISERROR(SEARCH("Baja",L29)))</formula>
    </cfRule>
    <cfRule type="containsText" dxfId="6" priority="7" operator="containsText" text="A l t a">
      <formula>NOT(ISERROR(SEARCH("A l t a",L29)))</formula>
    </cfRule>
    <cfRule type="containsText" dxfId="5" priority="8" operator="containsText" text="Muy Alta">
      <formula>NOT(ISERROR(SEARCH("Muy Alta",L29)))</formula>
    </cfRule>
    <cfRule type="cellIs" dxfId="4" priority="9" operator="equal">
      <formula>"Media"</formula>
    </cfRule>
  </conditionalFormatting>
  <conditionalFormatting sqref="AI29">
    <cfRule type="containsText" dxfId="3" priority="1" operator="containsText" text="Extremo">
      <formula>NOT(ISERROR(SEARCH("Extremo",AI29)))</formula>
    </cfRule>
    <cfRule type="containsText" dxfId="2" priority="2" operator="containsText" text="Alto">
      <formula>NOT(ISERROR(SEARCH("Alto",AI29)))</formula>
    </cfRule>
    <cfRule type="containsText" dxfId="1" priority="3" operator="containsText" text="Moderado">
      <formula>NOT(ISERROR(SEARCH("Moderado",AI29)))</formula>
    </cfRule>
    <cfRule type="containsText" dxfId="0" priority="4" operator="containsText" text="Bajo">
      <formula>NOT(ISERROR(SEARCH("Bajo",AI29)))</formula>
    </cfRule>
  </conditionalFormatting>
  <pageMargins left="0.45" right="0.28000000000000003" top="0.26" bottom="0.16" header="0" footer="0"/>
  <pageSetup paperSize="5" scale="25" fitToWidth="0" orientation="landscape" r:id="rId1"/>
  <headerFooter>
    <oddFooter>&amp;RCódigo: GMC-F-16 Vigencia: 22/06/2021 Versión: 01</oddFooter>
  </headerFooter>
  <drawing r:id="rId2"/>
  <legacyDrawing r:id="rId3"/>
  <extLst>
    <ext xmlns:x14="http://schemas.microsoft.com/office/spreadsheetml/2009/9/main" uri="{CCE6A557-97BC-4b89-ADB6-D9C93CAAB3DF}">
      <x14:dataValidations xmlns:xm="http://schemas.microsoft.com/office/excel/2006/main" count="9">
        <x14:dataValidation type="list" allowBlank="1" showErrorMessage="1" xr:uid="{00000000-0002-0000-0000-000000000000}">
          <x14:formula1>
            <xm:f>Tablas!$A$61:$A$64</xm:f>
          </x14:formula1>
          <xm:sqref>AL17:AL30 AL13:AL14 AL9:AL12</xm:sqref>
        </x14:dataValidation>
        <x14:dataValidation type="list" allowBlank="1" showErrorMessage="1" xr:uid="{00000000-0002-0000-0000-000001000000}">
          <x14:formula1>
            <xm:f>Tablas!$A$14:$A$19</xm:f>
          </x14:formula1>
          <xm:sqref>G13:G17 G19 G22 G24 G26:G29 G11:G12 G8 G9</xm:sqref>
        </x14:dataValidation>
        <x14:dataValidation type="list" allowBlank="1" showErrorMessage="1" xr:uid="{00000000-0002-0000-0000-000002000000}">
          <x14:formula1>
            <xm:f>Tablas!$A$86:$A$88</xm:f>
          </x14:formula1>
          <xm:sqref>AQ17:AQ30 AQ9:AQ11 AQ13:AQ14</xm:sqref>
        </x14:dataValidation>
        <x14:dataValidation type="list" allowBlank="1" showErrorMessage="1" xr:uid="{00000000-0002-0000-0000-000003000000}">
          <x14:formula1>
            <xm:f>Tablas!$A$97:$A$101</xm:f>
          </x14:formula1>
          <xm:sqref>AZ13:AZ17 AZ22 AZ24 AZ26:AZ29 AZ11:AZ12 AZ8 AZ9</xm:sqref>
        </x14:dataValidation>
        <x14:dataValidation type="list" allowBlank="1" showErrorMessage="1" xr:uid="{00000000-0002-0000-0000-000004000000}">
          <x14:formula1>
            <xm:f>Tablas!$A$67:$A$69</xm:f>
          </x14:formula1>
          <xm:sqref>AM17:AM30 AM9:AM11 AM13:AM14</xm:sqref>
        </x14:dataValidation>
        <x14:dataValidation type="list" allowBlank="1" showErrorMessage="1" xr:uid="{00000000-0002-0000-0000-000006000000}">
          <x14:formula1>
            <xm:f>Tablas!$A$3:$A$10</xm:f>
          </x14:formula1>
          <xm:sqref>F13:F17 F22 F24 F26:F29 F11:F12 F8 F9</xm:sqref>
        </x14:dataValidation>
        <x14:dataValidation type="list" allowBlank="1" showErrorMessage="1" xr:uid="{8BC06BB3-3F6F-4E75-88A5-8FFFC8CC1052}">
          <x14:formula1>
            <xm:f>'C:\Users\DELL\Documents\Idartes Contrato\Riesgos_\[Mapa de riesgos corrupción SEC 2021 (1).xlsx]Tablas'!#REF!</xm:f>
          </x14:formula1>
          <xm:sqref>AL15:AM16 AP15:AQ16 AQ8 AQ12 AQ9:AQ10 AL8:AM8 AM12 AM9:AM10</xm:sqref>
        </x14:dataValidation>
        <x14:dataValidation type="list" allowBlank="1" showErrorMessage="1" xr:uid="{00000000-0002-0000-0000-000005000000}">
          <x14:formula1>
            <xm:f>Tablas!$A$81:$A$83</xm:f>
          </x14:formula1>
          <xm:sqref>AP17:AP30 AP13:AP14 AP8 AP9:AP12</xm:sqref>
        </x14:dataValidation>
        <x14:dataValidation type="list" allowBlank="1" showInputMessage="1" showErrorMessage="1" xr:uid="{1A49E2D8-7330-4C11-897D-69D9AFB0771A}">
          <x14:formula1>
            <xm:f>'C:\Users\DELL\Documents\Idartes Contrato\Riesgos_\Mapa de Riesgos Codificado\[GJU-MR-02 Mapa de riesgos Corrupción.xlsx]Tablas'!#REF!</xm:f>
          </x14:formula1>
          <xm:sqref>AZ19:AZ21 F19:F20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000"/>
  <sheetViews>
    <sheetView workbookViewId="0"/>
  </sheetViews>
  <sheetFormatPr baseColWidth="10" defaultColWidth="12.625" defaultRowHeight="15" customHeight="1" x14ac:dyDescent="0.2"/>
  <cols>
    <col min="1" max="1" width="22.125" customWidth="1"/>
    <col min="2" max="2" width="40.75" customWidth="1"/>
    <col min="3" max="6" width="9.375" customWidth="1"/>
    <col min="7" max="7" width="20.5" customWidth="1"/>
    <col min="8" max="8" width="30.5" customWidth="1"/>
    <col min="9" max="10" width="9.375" customWidth="1"/>
    <col min="11" max="11" width="15.125" customWidth="1"/>
    <col min="12" max="12" width="20.125" customWidth="1"/>
    <col min="13" max="13" width="38" customWidth="1"/>
    <col min="14" max="40" width="9.375" customWidth="1"/>
    <col min="41" max="41" width="20.125" customWidth="1"/>
    <col min="42" max="42" width="14.25" customWidth="1"/>
    <col min="43" max="43" width="19.25" customWidth="1"/>
    <col min="44" max="44" width="31.375" customWidth="1"/>
    <col min="45" max="45" width="12.5" customWidth="1"/>
  </cols>
  <sheetData>
    <row r="1" spans="1:45" x14ac:dyDescent="0.25">
      <c r="A1" s="1" t="s">
        <v>63</v>
      </c>
      <c r="F1" s="2" t="s">
        <v>64</v>
      </c>
      <c r="K1" s="2" t="s">
        <v>65</v>
      </c>
      <c r="O1" s="2" t="s">
        <v>66</v>
      </c>
      <c r="X1" s="2" t="s">
        <v>67</v>
      </c>
      <c r="Z1" s="2" t="s">
        <v>68</v>
      </c>
      <c r="AG1" s="2" t="s">
        <v>69</v>
      </c>
      <c r="AO1" s="2" t="s">
        <v>70</v>
      </c>
    </row>
    <row r="2" spans="1:45" ht="31.5" x14ac:dyDescent="0.25">
      <c r="A2" s="3" t="s">
        <v>71</v>
      </c>
      <c r="B2" s="4" t="s">
        <v>72</v>
      </c>
      <c r="F2" s="3" t="s">
        <v>73</v>
      </c>
      <c r="G2" s="4" t="s">
        <v>74</v>
      </c>
      <c r="H2" s="4" t="s">
        <v>75</v>
      </c>
      <c r="K2" s="3" t="s">
        <v>76</v>
      </c>
      <c r="L2" s="4" t="s">
        <v>77</v>
      </c>
      <c r="M2" s="4" t="s">
        <v>78</v>
      </c>
      <c r="AG2" s="1" t="s">
        <v>79</v>
      </c>
    </row>
    <row r="3" spans="1:45" ht="47.25" x14ac:dyDescent="0.2">
      <c r="A3" s="5" t="s">
        <v>80</v>
      </c>
      <c r="B3" s="6" t="s">
        <v>81</v>
      </c>
      <c r="F3" s="139" t="s">
        <v>82</v>
      </c>
      <c r="G3" s="140" t="s">
        <v>83</v>
      </c>
      <c r="H3" s="7" t="s">
        <v>84</v>
      </c>
      <c r="K3" s="8" t="s">
        <v>85</v>
      </c>
      <c r="L3" s="7" t="s">
        <v>86</v>
      </c>
      <c r="M3" s="9" t="s">
        <v>87</v>
      </c>
      <c r="AO3" s="141" t="s">
        <v>88</v>
      </c>
      <c r="AP3" s="142"/>
      <c r="AQ3" s="143"/>
      <c r="AR3" s="4" t="s">
        <v>78</v>
      </c>
      <c r="AS3" s="4" t="s">
        <v>89</v>
      </c>
    </row>
    <row r="4" spans="1:45" ht="47.25" x14ac:dyDescent="0.2">
      <c r="A4" s="10" t="s">
        <v>90</v>
      </c>
      <c r="B4" s="6" t="s">
        <v>91</v>
      </c>
      <c r="F4" s="130"/>
      <c r="G4" s="130"/>
      <c r="H4" s="11" t="s">
        <v>92</v>
      </c>
      <c r="K4" s="12" t="s">
        <v>93</v>
      </c>
      <c r="L4" s="13" t="s">
        <v>94</v>
      </c>
      <c r="M4" s="14" t="s">
        <v>95</v>
      </c>
      <c r="AO4" s="144" t="s">
        <v>96</v>
      </c>
      <c r="AP4" s="147" t="s">
        <v>97</v>
      </c>
      <c r="AQ4" s="15" t="s">
        <v>55</v>
      </c>
      <c r="AR4" s="9" t="s">
        <v>98</v>
      </c>
      <c r="AS4" s="16">
        <v>0.25</v>
      </c>
    </row>
    <row r="5" spans="1:45" ht="141.75" x14ac:dyDescent="0.2">
      <c r="A5" s="138" t="s">
        <v>99</v>
      </c>
      <c r="B5" s="17" t="s">
        <v>100</v>
      </c>
      <c r="F5" s="130"/>
      <c r="G5" s="130"/>
      <c r="H5" s="18" t="s">
        <v>101</v>
      </c>
      <c r="K5" s="8" t="s">
        <v>102</v>
      </c>
      <c r="L5" s="7" t="s">
        <v>103</v>
      </c>
      <c r="M5" s="9" t="s">
        <v>104</v>
      </c>
      <c r="AO5" s="130"/>
      <c r="AP5" s="130"/>
      <c r="AQ5" s="19" t="s">
        <v>60</v>
      </c>
      <c r="AR5" s="14" t="s">
        <v>105</v>
      </c>
      <c r="AS5" s="20">
        <v>0.15</v>
      </c>
    </row>
    <row r="6" spans="1:45" ht="63" x14ac:dyDescent="0.2">
      <c r="A6" s="130"/>
      <c r="B6" s="17" t="s">
        <v>106</v>
      </c>
      <c r="F6" s="131"/>
      <c r="G6" s="131"/>
      <c r="H6" s="11" t="s">
        <v>107</v>
      </c>
      <c r="K6" s="12" t="s">
        <v>108</v>
      </c>
      <c r="L6" s="13" t="s">
        <v>109</v>
      </c>
      <c r="M6" s="11" t="s">
        <v>110</v>
      </c>
      <c r="AO6" s="130"/>
      <c r="AP6" s="131"/>
      <c r="AQ6" s="15" t="s">
        <v>111</v>
      </c>
      <c r="AR6" s="9" t="s">
        <v>112</v>
      </c>
      <c r="AS6" s="16">
        <v>0.1</v>
      </c>
    </row>
    <row r="7" spans="1:45" ht="94.5" x14ac:dyDescent="0.2">
      <c r="A7" s="130"/>
      <c r="B7" s="17" t="s">
        <v>113</v>
      </c>
      <c r="F7" s="145" t="s">
        <v>103</v>
      </c>
      <c r="G7" s="146" t="s">
        <v>114</v>
      </c>
      <c r="H7" s="18" t="s">
        <v>115</v>
      </c>
      <c r="K7" s="8" t="s">
        <v>116</v>
      </c>
      <c r="L7" s="7" t="s">
        <v>117</v>
      </c>
      <c r="M7" s="9" t="s">
        <v>118</v>
      </c>
      <c r="AO7" s="130"/>
      <c r="AP7" s="148" t="s">
        <v>119</v>
      </c>
      <c r="AQ7" s="14" t="s">
        <v>120</v>
      </c>
      <c r="AR7" s="14" t="s">
        <v>121</v>
      </c>
      <c r="AS7" s="20">
        <v>0.25</v>
      </c>
    </row>
    <row r="8" spans="1:45" ht="63" x14ac:dyDescent="0.2">
      <c r="A8" s="130"/>
      <c r="B8" s="17" t="s">
        <v>122</v>
      </c>
      <c r="F8" s="130"/>
      <c r="G8" s="130"/>
      <c r="H8" s="11" t="s">
        <v>123</v>
      </c>
      <c r="K8" s="12" t="s">
        <v>124</v>
      </c>
      <c r="L8" s="13" t="s">
        <v>117</v>
      </c>
      <c r="M8" s="14" t="s">
        <v>125</v>
      </c>
      <c r="AO8" s="131"/>
      <c r="AP8" s="131"/>
      <c r="AQ8" s="15" t="s">
        <v>56</v>
      </c>
      <c r="AR8" s="9" t="s">
        <v>126</v>
      </c>
      <c r="AS8" s="16">
        <v>0.15</v>
      </c>
    </row>
    <row r="9" spans="1:45" ht="63" x14ac:dyDescent="0.2">
      <c r="A9" s="131"/>
      <c r="B9" s="11" t="s">
        <v>127</v>
      </c>
      <c r="F9" s="131"/>
      <c r="G9" s="131"/>
      <c r="H9" s="18" t="s">
        <v>128</v>
      </c>
      <c r="K9" s="132" t="s">
        <v>129</v>
      </c>
      <c r="L9" s="21" t="s">
        <v>130</v>
      </c>
      <c r="M9" s="133" t="s">
        <v>131</v>
      </c>
      <c r="AO9" s="149" t="s">
        <v>132</v>
      </c>
      <c r="AP9" s="148" t="s">
        <v>48</v>
      </c>
      <c r="AQ9" s="14" t="s">
        <v>133</v>
      </c>
      <c r="AR9" s="14" t="s">
        <v>134</v>
      </c>
      <c r="AS9" s="19" t="s">
        <v>135</v>
      </c>
    </row>
    <row r="10" spans="1:45" ht="63" x14ac:dyDescent="0.2">
      <c r="A10" s="129" t="s">
        <v>136</v>
      </c>
      <c r="B10" s="6" t="s">
        <v>137</v>
      </c>
      <c r="F10" s="134" t="s">
        <v>138</v>
      </c>
      <c r="G10" s="132" t="s">
        <v>139</v>
      </c>
      <c r="H10" s="11" t="s">
        <v>140</v>
      </c>
      <c r="K10" s="131"/>
      <c r="L10" s="7" t="s">
        <v>94</v>
      </c>
      <c r="M10" s="131"/>
      <c r="AO10" s="130"/>
      <c r="AP10" s="131"/>
      <c r="AQ10" s="9" t="s">
        <v>141</v>
      </c>
      <c r="AR10" s="9" t="s">
        <v>142</v>
      </c>
      <c r="AS10" s="15" t="s">
        <v>135</v>
      </c>
    </row>
    <row r="11" spans="1:45" ht="78" customHeight="1" x14ac:dyDescent="0.2">
      <c r="A11" s="130"/>
      <c r="B11" s="6" t="s">
        <v>143</v>
      </c>
      <c r="F11" s="130"/>
      <c r="G11" s="130"/>
      <c r="H11" s="18" t="s">
        <v>144</v>
      </c>
      <c r="AO11" s="130"/>
      <c r="AP11" s="148" t="s">
        <v>49</v>
      </c>
      <c r="AQ11" s="14" t="s">
        <v>145</v>
      </c>
      <c r="AR11" s="14" t="s">
        <v>146</v>
      </c>
      <c r="AS11" s="19" t="s">
        <v>135</v>
      </c>
    </row>
    <row r="12" spans="1:45" ht="31.5" x14ac:dyDescent="0.2">
      <c r="A12" s="130"/>
      <c r="B12" s="6" t="s">
        <v>147</v>
      </c>
      <c r="F12" s="130"/>
      <c r="G12" s="130"/>
      <c r="H12" s="11" t="s">
        <v>148</v>
      </c>
      <c r="AO12" s="130"/>
      <c r="AP12" s="131"/>
      <c r="AQ12" s="9" t="s">
        <v>149</v>
      </c>
      <c r="AR12" s="9" t="s">
        <v>150</v>
      </c>
      <c r="AS12" s="15" t="s">
        <v>135</v>
      </c>
    </row>
    <row r="13" spans="1:45" ht="63" x14ac:dyDescent="0.2">
      <c r="A13" s="130"/>
      <c r="B13" s="6" t="s">
        <v>151</v>
      </c>
      <c r="F13" s="131"/>
      <c r="G13" s="131"/>
      <c r="H13" s="18" t="s">
        <v>152</v>
      </c>
      <c r="AO13" s="130"/>
      <c r="AP13" s="148" t="s">
        <v>50</v>
      </c>
      <c r="AQ13" s="14" t="s">
        <v>153</v>
      </c>
      <c r="AR13" s="14" t="s">
        <v>154</v>
      </c>
      <c r="AS13" s="19" t="s">
        <v>135</v>
      </c>
    </row>
    <row r="14" spans="1:45" ht="31.5" x14ac:dyDescent="0.2">
      <c r="A14" s="130"/>
      <c r="B14" s="6" t="s">
        <v>155</v>
      </c>
      <c r="F14" s="135" t="s">
        <v>156</v>
      </c>
      <c r="G14" s="136" t="s">
        <v>157</v>
      </c>
      <c r="H14" s="11" t="s">
        <v>158</v>
      </c>
      <c r="AO14" s="131"/>
      <c r="AP14" s="131"/>
      <c r="AQ14" s="9" t="s">
        <v>159</v>
      </c>
      <c r="AR14" s="9" t="s">
        <v>160</v>
      </c>
      <c r="AS14" s="15" t="s">
        <v>135</v>
      </c>
    </row>
    <row r="15" spans="1:45" ht="31.5" x14ac:dyDescent="0.2">
      <c r="A15" s="130"/>
      <c r="B15" s="6" t="s">
        <v>161</v>
      </c>
      <c r="F15" s="130"/>
      <c r="G15" s="130"/>
      <c r="H15" s="18" t="s">
        <v>162</v>
      </c>
    </row>
    <row r="16" spans="1:45" ht="15.75" x14ac:dyDescent="0.2">
      <c r="A16" s="130"/>
      <c r="B16" s="6" t="s">
        <v>163</v>
      </c>
      <c r="F16" s="130"/>
      <c r="G16" s="130"/>
      <c r="H16" s="11" t="s">
        <v>164</v>
      </c>
    </row>
    <row r="17" spans="1:8" ht="31.5" x14ac:dyDescent="0.2">
      <c r="A17" s="130"/>
      <c r="B17" s="6" t="s">
        <v>165</v>
      </c>
      <c r="F17" s="131"/>
      <c r="G17" s="131"/>
      <c r="H17" s="18" t="s">
        <v>166</v>
      </c>
    </row>
    <row r="18" spans="1:8" ht="31.5" x14ac:dyDescent="0.2">
      <c r="A18" s="131"/>
      <c r="B18" s="18" t="s">
        <v>167</v>
      </c>
      <c r="F18" s="137" t="s">
        <v>168</v>
      </c>
      <c r="G18" s="132" t="s">
        <v>169</v>
      </c>
      <c r="H18" s="11" t="s">
        <v>170</v>
      </c>
    </row>
    <row r="19" spans="1:8" ht="31.5" x14ac:dyDescent="0.2">
      <c r="A19" s="138" t="s">
        <v>171</v>
      </c>
      <c r="B19" s="17" t="s">
        <v>172</v>
      </c>
      <c r="F19" s="130"/>
      <c r="G19" s="130"/>
      <c r="H19" s="18" t="s">
        <v>173</v>
      </c>
    </row>
    <row r="20" spans="1:8" ht="31.5" x14ac:dyDescent="0.2">
      <c r="A20" s="130"/>
      <c r="B20" s="17" t="s">
        <v>174</v>
      </c>
      <c r="F20" s="131"/>
      <c r="G20" s="131"/>
      <c r="H20" s="11" t="s">
        <v>175</v>
      </c>
    </row>
    <row r="21" spans="1:8" ht="15.75" customHeight="1" x14ac:dyDescent="0.2">
      <c r="A21" s="130"/>
      <c r="B21" s="17" t="s">
        <v>176</v>
      </c>
    </row>
    <row r="22" spans="1:8" ht="15.75" customHeight="1" x14ac:dyDescent="0.2">
      <c r="A22" s="130"/>
      <c r="B22" s="17" t="s">
        <v>177</v>
      </c>
    </row>
    <row r="23" spans="1:8" ht="15.75" customHeight="1" x14ac:dyDescent="0.2">
      <c r="A23" s="131"/>
      <c r="B23" s="11" t="s">
        <v>178</v>
      </c>
    </row>
    <row r="24" spans="1:8" ht="15.75" customHeight="1" x14ac:dyDescent="0.2">
      <c r="A24" s="129" t="s">
        <v>179</v>
      </c>
      <c r="B24" s="6" t="s">
        <v>180</v>
      </c>
    </row>
    <row r="25" spans="1:8" ht="15.75" customHeight="1" x14ac:dyDescent="0.2">
      <c r="A25" s="130"/>
      <c r="B25" s="6" t="s">
        <v>181</v>
      </c>
    </row>
    <row r="26" spans="1:8" ht="15.75" customHeight="1" x14ac:dyDescent="0.2">
      <c r="A26" s="130"/>
      <c r="B26" s="6" t="s">
        <v>182</v>
      </c>
    </row>
    <row r="27" spans="1:8" ht="15.75" customHeight="1" x14ac:dyDescent="0.2">
      <c r="A27" s="131"/>
      <c r="B27" s="18" t="s">
        <v>183</v>
      </c>
    </row>
    <row r="28" spans="1:8" ht="31.5" customHeight="1" x14ac:dyDescent="0.2">
      <c r="A28" s="138" t="s">
        <v>184</v>
      </c>
      <c r="B28" s="17" t="s">
        <v>185</v>
      </c>
    </row>
    <row r="29" spans="1:8" ht="15.75" customHeight="1" x14ac:dyDescent="0.2">
      <c r="A29" s="130"/>
      <c r="B29" s="17" t="s">
        <v>186</v>
      </c>
    </row>
    <row r="30" spans="1:8" ht="15.75" customHeight="1" x14ac:dyDescent="0.2">
      <c r="A30" s="131"/>
      <c r="B30" s="11" t="s">
        <v>187</v>
      </c>
    </row>
    <row r="31" spans="1:8" ht="47.25" customHeight="1" x14ac:dyDescent="0.2">
      <c r="A31" s="129" t="s">
        <v>188</v>
      </c>
      <c r="B31" s="6" t="s">
        <v>189</v>
      </c>
    </row>
    <row r="32" spans="1:8" ht="15.75" customHeight="1" x14ac:dyDescent="0.2">
      <c r="A32" s="130"/>
      <c r="B32" s="6" t="s">
        <v>190</v>
      </c>
    </row>
    <row r="33" spans="1:2" ht="15.75" customHeight="1" x14ac:dyDescent="0.2">
      <c r="A33" s="131"/>
      <c r="B33" s="18" t="s">
        <v>187</v>
      </c>
    </row>
    <row r="34" spans="1:2" ht="15.75" customHeight="1" x14ac:dyDescent="0.2"/>
    <row r="35" spans="1:2" ht="15.75" customHeight="1" x14ac:dyDescent="0.2"/>
    <row r="36" spans="1:2" ht="15.75" customHeight="1" x14ac:dyDescent="0.2"/>
    <row r="37" spans="1:2" ht="15.75" customHeight="1" x14ac:dyDescent="0.2"/>
    <row r="38" spans="1:2" ht="15.75" customHeight="1" x14ac:dyDescent="0.2"/>
    <row r="39" spans="1:2" ht="15.75" customHeight="1" x14ac:dyDescent="0.2"/>
    <row r="40" spans="1:2" ht="15.75" customHeight="1" x14ac:dyDescent="0.2"/>
    <row r="41" spans="1:2" ht="15.75" customHeight="1" x14ac:dyDescent="0.2"/>
    <row r="42" spans="1:2" ht="15.75" customHeight="1" x14ac:dyDescent="0.2"/>
    <row r="43" spans="1:2" ht="15.75" customHeight="1" x14ac:dyDescent="0.2"/>
    <row r="44" spans="1:2" ht="15.75" customHeight="1" x14ac:dyDescent="0.2"/>
    <row r="45" spans="1:2" ht="15.75" customHeight="1" x14ac:dyDescent="0.2"/>
    <row r="46" spans="1:2" ht="15.75" customHeight="1" x14ac:dyDescent="0.2"/>
    <row r="47" spans="1:2" ht="15.75" customHeight="1" x14ac:dyDescent="0.2"/>
    <row r="48" spans="1: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6">
    <mergeCell ref="F3:F6"/>
    <mergeCell ref="G3:G6"/>
    <mergeCell ref="AO3:AQ3"/>
    <mergeCell ref="AO4:AO8"/>
    <mergeCell ref="A5:A9"/>
    <mergeCell ref="F7:F9"/>
    <mergeCell ref="G7:G9"/>
    <mergeCell ref="AP4:AP6"/>
    <mergeCell ref="AP7:AP8"/>
    <mergeCell ref="AO9:AO14"/>
    <mergeCell ref="AP9:AP10"/>
    <mergeCell ref="AP11:AP12"/>
    <mergeCell ref="AP13:AP14"/>
    <mergeCell ref="A31:A33"/>
    <mergeCell ref="K9:K10"/>
    <mergeCell ref="M9:M10"/>
    <mergeCell ref="A10:A18"/>
    <mergeCell ref="F10:F13"/>
    <mergeCell ref="G10:G13"/>
    <mergeCell ref="F14:F17"/>
    <mergeCell ref="G14:G17"/>
    <mergeCell ref="F18:F20"/>
    <mergeCell ref="G18:G20"/>
    <mergeCell ref="A19:A23"/>
    <mergeCell ref="A24:A27"/>
    <mergeCell ref="A28:A30"/>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000"/>
  <sheetViews>
    <sheetView topLeftCell="A34" workbookViewId="0"/>
  </sheetViews>
  <sheetFormatPr baseColWidth="10" defaultColWidth="12.625" defaultRowHeight="15" customHeight="1" x14ac:dyDescent="0.2"/>
  <cols>
    <col min="1" max="1" width="32.25" customWidth="1"/>
    <col min="2" max="2" width="10.75" customWidth="1"/>
    <col min="3" max="3" width="14.75" customWidth="1"/>
    <col min="4" max="26" width="9.375" customWidth="1"/>
  </cols>
  <sheetData>
    <row r="2" spans="1:6" x14ac:dyDescent="0.25">
      <c r="A2" s="2" t="s">
        <v>191</v>
      </c>
    </row>
    <row r="4" spans="1:6" x14ac:dyDescent="0.25">
      <c r="A4" s="2" t="s">
        <v>51</v>
      </c>
    </row>
    <row r="5" spans="1:6" x14ac:dyDescent="0.25">
      <c r="A5" s="2" t="s">
        <v>192</v>
      </c>
    </row>
    <row r="6" spans="1:6" x14ac:dyDescent="0.25">
      <c r="A6" s="2" t="s">
        <v>193</v>
      </c>
    </row>
    <row r="7" spans="1:6" x14ac:dyDescent="0.25">
      <c r="A7" s="2" t="s">
        <v>194</v>
      </c>
    </row>
    <row r="8" spans="1:6" x14ac:dyDescent="0.25">
      <c r="A8" s="2" t="s">
        <v>195</v>
      </c>
    </row>
    <row r="9" spans="1:6" x14ac:dyDescent="0.25">
      <c r="A9" s="2" t="s">
        <v>196</v>
      </c>
    </row>
    <row r="10" spans="1:6" x14ac:dyDescent="0.25">
      <c r="A10" s="2" t="s">
        <v>197</v>
      </c>
    </row>
    <row r="13" spans="1:6" x14ac:dyDescent="0.25">
      <c r="A13" s="22" t="s">
        <v>198</v>
      </c>
      <c r="B13" s="22" t="s">
        <v>199</v>
      </c>
    </row>
    <row r="14" spans="1:6" x14ac:dyDescent="0.25">
      <c r="A14" s="22"/>
      <c r="B14" s="22"/>
    </row>
    <row r="15" spans="1:6" ht="33.75" customHeight="1" x14ac:dyDescent="0.25">
      <c r="A15" s="23" t="s">
        <v>200</v>
      </c>
      <c r="B15" s="24">
        <v>0.2</v>
      </c>
      <c r="C15" s="25" t="s">
        <v>201</v>
      </c>
      <c r="D15" s="26">
        <v>0.01</v>
      </c>
      <c r="E15" s="26">
        <v>0.2</v>
      </c>
      <c r="F15" s="25" t="s">
        <v>201</v>
      </c>
    </row>
    <row r="16" spans="1:6" ht="30" x14ac:dyDescent="0.25">
      <c r="A16" s="23" t="s">
        <v>202</v>
      </c>
      <c r="B16" s="24">
        <v>0.4</v>
      </c>
      <c r="C16" s="27" t="s">
        <v>203</v>
      </c>
      <c r="D16" s="26">
        <v>0.21</v>
      </c>
      <c r="E16" s="26">
        <v>0.4</v>
      </c>
      <c r="F16" s="27" t="s">
        <v>203</v>
      </c>
    </row>
    <row r="17" spans="1:6" ht="30" x14ac:dyDescent="0.25">
      <c r="A17" s="23" t="s">
        <v>52</v>
      </c>
      <c r="B17" s="24">
        <v>0.6</v>
      </c>
      <c r="C17" s="28" t="s">
        <v>204</v>
      </c>
      <c r="D17" s="26">
        <v>0.41</v>
      </c>
      <c r="E17" s="26">
        <v>0.6</v>
      </c>
      <c r="F17" s="28" t="s">
        <v>204</v>
      </c>
    </row>
    <row r="18" spans="1:6" ht="45" x14ac:dyDescent="0.25">
      <c r="A18" s="23" t="s">
        <v>205</v>
      </c>
      <c r="B18" s="24">
        <v>0.8</v>
      </c>
      <c r="C18" s="29" t="s">
        <v>206</v>
      </c>
      <c r="D18" s="26">
        <v>0.61</v>
      </c>
      <c r="E18" s="26">
        <v>0.8</v>
      </c>
      <c r="F18" s="29" t="s">
        <v>206</v>
      </c>
    </row>
    <row r="19" spans="1:6" ht="30" x14ac:dyDescent="0.25">
      <c r="A19" s="23" t="s">
        <v>207</v>
      </c>
      <c r="B19" s="24">
        <v>1</v>
      </c>
      <c r="C19" s="30" t="s">
        <v>208</v>
      </c>
      <c r="D19" s="26">
        <v>0.81</v>
      </c>
      <c r="E19" s="26">
        <v>1</v>
      </c>
      <c r="F19" s="30" t="s">
        <v>208</v>
      </c>
    </row>
    <row r="21" spans="1:6" ht="15.75" customHeight="1" x14ac:dyDescent="0.25">
      <c r="A21" s="1" t="s">
        <v>209</v>
      </c>
    </row>
    <row r="22" spans="1:6" ht="15.75" customHeight="1" x14ac:dyDescent="0.2"/>
    <row r="23" spans="1:6" ht="15.75" customHeight="1" x14ac:dyDescent="0.25">
      <c r="A23" s="2" t="s">
        <v>210</v>
      </c>
      <c r="B23" s="24">
        <v>0.2</v>
      </c>
      <c r="C23" s="25" t="s">
        <v>211</v>
      </c>
    </row>
    <row r="24" spans="1:6" ht="15.75" customHeight="1" x14ac:dyDescent="0.25">
      <c r="A24" s="2" t="s">
        <v>212</v>
      </c>
      <c r="B24" s="24">
        <v>0.4</v>
      </c>
      <c r="C24" s="27" t="s">
        <v>213</v>
      </c>
    </row>
    <row r="25" spans="1:6" ht="15.75" customHeight="1" x14ac:dyDescent="0.25">
      <c r="A25" s="2" t="s">
        <v>214</v>
      </c>
      <c r="B25" s="24">
        <v>0.6</v>
      </c>
      <c r="C25" s="28" t="s">
        <v>215</v>
      </c>
    </row>
    <row r="26" spans="1:6" ht="15.75" customHeight="1" x14ac:dyDescent="0.25">
      <c r="A26" s="2" t="s">
        <v>216</v>
      </c>
      <c r="B26" s="24">
        <v>0.8</v>
      </c>
      <c r="C26" s="29" t="s">
        <v>217</v>
      </c>
    </row>
    <row r="27" spans="1:6" ht="15.75" customHeight="1" x14ac:dyDescent="0.25">
      <c r="A27" s="2" t="s">
        <v>218</v>
      </c>
      <c r="B27" s="24">
        <v>1</v>
      </c>
      <c r="C27" s="30" t="s">
        <v>219</v>
      </c>
    </row>
    <row r="28" spans="1:6" ht="15.75" customHeight="1" x14ac:dyDescent="0.25">
      <c r="A28" s="31" t="s">
        <v>220</v>
      </c>
      <c r="B28" s="24">
        <v>0.2</v>
      </c>
      <c r="C28" s="25" t="s">
        <v>211</v>
      </c>
    </row>
    <row r="29" spans="1:6" ht="61.5" customHeight="1" x14ac:dyDescent="0.25">
      <c r="A29" s="31" t="s">
        <v>221</v>
      </c>
      <c r="B29" s="24">
        <v>0.4</v>
      </c>
      <c r="C29" s="27" t="s">
        <v>213</v>
      </c>
    </row>
    <row r="30" spans="1:6" ht="15.75" customHeight="1" x14ac:dyDescent="0.25">
      <c r="A30" s="31" t="s">
        <v>222</v>
      </c>
      <c r="B30" s="24">
        <v>0.6</v>
      </c>
      <c r="C30" s="28" t="s">
        <v>215</v>
      </c>
    </row>
    <row r="31" spans="1:6" ht="15.75" customHeight="1" x14ac:dyDescent="0.25">
      <c r="A31" s="31" t="s">
        <v>223</v>
      </c>
      <c r="B31" s="24">
        <v>0.8</v>
      </c>
      <c r="C31" s="29" t="s">
        <v>217</v>
      </c>
    </row>
    <row r="32" spans="1:6" ht="15.75" customHeight="1" x14ac:dyDescent="0.25">
      <c r="A32" s="31" t="s">
        <v>224</v>
      </c>
      <c r="B32" s="24">
        <v>1</v>
      </c>
      <c r="C32" s="30" t="s">
        <v>219</v>
      </c>
    </row>
    <row r="33" spans="1:4" ht="15.75" customHeight="1" x14ac:dyDescent="0.2"/>
    <row r="34" spans="1:4" ht="15.75" customHeight="1" x14ac:dyDescent="0.25">
      <c r="A34" s="31" t="s">
        <v>201</v>
      </c>
      <c r="B34" s="2" t="s">
        <v>211</v>
      </c>
      <c r="C34" s="2" t="str">
        <f t="shared" ref="C34:C58" si="0">CONCATENATE(A34,B34)</f>
        <v>Muy BajaLeve</v>
      </c>
      <c r="D34" s="2" t="s">
        <v>225</v>
      </c>
    </row>
    <row r="35" spans="1:4" ht="15.75" customHeight="1" x14ac:dyDescent="0.25">
      <c r="A35" s="32" t="s">
        <v>203</v>
      </c>
      <c r="B35" s="2" t="s">
        <v>211</v>
      </c>
      <c r="C35" s="2" t="str">
        <f t="shared" si="0"/>
        <v>BajaLeve</v>
      </c>
      <c r="D35" s="2" t="s">
        <v>225</v>
      </c>
    </row>
    <row r="36" spans="1:4" ht="15.75" customHeight="1" x14ac:dyDescent="0.25">
      <c r="A36" s="32" t="s">
        <v>204</v>
      </c>
      <c r="B36" s="2" t="s">
        <v>211</v>
      </c>
      <c r="C36" s="2" t="str">
        <f t="shared" si="0"/>
        <v>MediaLeve</v>
      </c>
      <c r="D36" s="2" t="s">
        <v>215</v>
      </c>
    </row>
    <row r="37" spans="1:4" ht="15.75" customHeight="1" x14ac:dyDescent="0.25">
      <c r="A37" s="32" t="s">
        <v>206</v>
      </c>
      <c r="B37" s="2" t="s">
        <v>211</v>
      </c>
      <c r="C37" s="2" t="str">
        <f t="shared" si="0"/>
        <v>A l t aLeve</v>
      </c>
      <c r="D37" s="2" t="s">
        <v>215</v>
      </c>
    </row>
    <row r="38" spans="1:4" ht="15.75" customHeight="1" x14ac:dyDescent="0.25">
      <c r="A38" s="32" t="s">
        <v>208</v>
      </c>
      <c r="B38" s="2" t="s">
        <v>211</v>
      </c>
      <c r="C38" s="2" t="str">
        <f t="shared" si="0"/>
        <v>Muy AltaLeve</v>
      </c>
      <c r="D38" s="2" t="s">
        <v>226</v>
      </c>
    </row>
    <row r="39" spans="1:4" ht="15.75" customHeight="1" x14ac:dyDescent="0.25">
      <c r="A39" s="31" t="s">
        <v>201</v>
      </c>
      <c r="B39" s="2" t="s">
        <v>213</v>
      </c>
      <c r="C39" s="2" t="str">
        <f t="shared" si="0"/>
        <v>Muy BajaMenor</v>
      </c>
      <c r="D39" s="2" t="s">
        <v>225</v>
      </c>
    </row>
    <row r="40" spans="1:4" ht="15.75" customHeight="1" x14ac:dyDescent="0.25">
      <c r="A40" s="32" t="s">
        <v>203</v>
      </c>
      <c r="B40" s="2" t="s">
        <v>213</v>
      </c>
      <c r="C40" s="2" t="str">
        <f t="shared" si="0"/>
        <v>BajaMenor</v>
      </c>
      <c r="D40" s="2" t="s">
        <v>215</v>
      </c>
    </row>
    <row r="41" spans="1:4" ht="15.75" customHeight="1" x14ac:dyDescent="0.25">
      <c r="A41" s="32" t="s">
        <v>204</v>
      </c>
      <c r="B41" s="2" t="s">
        <v>213</v>
      </c>
      <c r="C41" s="2" t="str">
        <f t="shared" si="0"/>
        <v>MediaMenor</v>
      </c>
      <c r="D41" s="2" t="s">
        <v>215</v>
      </c>
    </row>
    <row r="42" spans="1:4" ht="15.75" customHeight="1" x14ac:dyDescent="0.25">
      <c r="A42" s="32" t="s">
        <v>206</v>
      </c>
      <c r="B42" s="2" t="s">
        <v>213</v>
      </c>
      <c r="C42" s="2" t="str">
        <f t="shared" si="0"/>
        <v>A l t aMenor</v>
      </c>
      <c r="D42" s="2" t="s">
        <v>215</v>
      </c>
    </row>
    <row r="43" spans="1:4" ht="15.75" customHeight="1" x14ac:dyDescent="0.25">
      <c r="A43" s="32" t="s">
        <v>208</v>
      </c>
      <c r="B43" s="2" t="s">
        <v>213</v>
      </c>
      <c r="C43" s="2" t="str">
        <f t="shared" si="0"/>
        <v>Muy AltaMenor</v>
      </c>
      <c r="D43" s="2" t="s">
        <v>226</v>
      </c>
    </row>
    <row r="44" spans="1:4" ht="15.75" customHeight="1" x14ac:dyDescent="0.25">
      <c r="A44" s="31" t="s">
        <v>201</v>
      </c>
      <c r="B44" s="2" t="s">
        <v>215</v>
      </c>
      <c r="C44" s="2" t="str">
        <f t="shared" si="0"/>
        <v>Muy BajaModerado</v>
      </c>
      <c r="D44" s="2" t="s">
        <v>215</v>
      </c>
    </row>
    <row r="45" spans="1:4" ht="15.75" customHeight="1" x14ac:dyDescent="0.25">
      <c r="A45" s="32" t="s">
        <v>203</v>
      </c>
      <c r="B45" s="2" t="s">
        <v>215</v>
      </c>
      <c r="C45" s="2" t="str">
        <f t="shared" si="0"/>
        <v>BajaModerado</v>
      </c>
      <c r="D45" s="2" t="s">
        <v>215</v>
      </c>
    </row>
    <row r="46" spans="1:4" ht="15.75" customHeight="1" x14ac:dyDescent="0.25">
      <c r="A46" s="32" t="s">
        <v>204</v>
      </c>
      <c r="B46" s="2" t="s">
        <v>215</v>
      </c>
      <c r="C46" s="2" t="str">
        <f t="shared" si="0"/>
        <v>MediaModerado</v>
      </c>
      <c r="D46" s="2" t="s">
        <v>215</v>
      </c>
    </row>
    <row r="47" spans="1:4" ht="15.75" customHeight="1" x14ac:dyDescent="0.25">
      <c r="A47" s="32" t="s">
        <v>206</v>
      </c>
      <c r="B47" s="2" t="s">
        <v>215</v>
      </c>
      <c r="C47" s="2" t="str">
        <f t="shared" si="0"/>
        <v>A l t aModerado</v>
      </c>
      <c r="D47" s="2" t="s">
        <v>226</v>
      </c>
    </row>
    <row r="48" spans="1:4" ht="15.75" customHeight="1" x14ac:dyDescent="0.25">
      <c r="A48" s="32" t="s">
        <v>208</v>
      </c>
      <c r="B48" s="2" t="s">
        <v>215</v>
      </c>
      <c r="C48" s="2" t="str">
        <f t="shared" si="0"/>
        <v>Muy AltaModerado</v>
      </c>
      <c r="D48" s="2" t="s">
        <v>226</v>
      </c>
    </row>
    <row r="49" spans="1:4" ht="15.75" customHeight="1" x14ac:dyDescent="0.25">
      <c r="A49" s="31" t="s">
        <v>201</v>
      </c>
      <c r="B49" s="2" t="s">
        <v>217</v>
      </c>
      <c r="C49" s="2" t="str">
        <f t="shared" si="0"/>
        <v>Muy BajaMayor</v>
      </c>
      <c r="D49" s="2" t="s">
        <v>226</v>
      </c>
    </row>
    <row r="50" spans="1:4" ht="15.75" customHeight="1" x14ac:dyDescent="0.25">
      <c r="A50" s="32" t="s">
        <v>203</v>
      </c>
      <c r="B50" s="2" t="s">
        <v>217</v>
      </c>
      <c r="C50" s="2" t="str">
        <f t="shared" si="0"/>
        <v>BajaMayor</v>
      </c>
      <c r="D50" s="2" t="s">
        <v>226</v>
      </c>
    </row>
    <row r="51" spans="1:4" ht="15.75" customHeight="1" x14ac:dyDescent="0.25">
      <c r="A51" s="32" t="s">
        <v>204</v>
      </c>
      <c r="B51" s="2" t="s">
        <v>217</v>
      </c>
      <c r="C51" s="2" t="str">
        <f t="shared" si="0"/>
        <v>MediaMayor</v>
      </c>
      <c r="D51" s="2" t="s">
        <v>226</v>
      </c>
    </row>
    <row r="52" spans="1:4" ht="15.75" customHeight="1" x14ac:dyDescent="0.25">
      <c r="A52" s="32" t="s">
        <v>206</v>
      </c>
      <c r="B52" s="2" t="s">
        <v>217</v>
      </c>
      <c r="C52" s="2" t="str">
        <f t="shared" si="0"/>
        <v>A l t aMayor</v>
      </c>
      <c r="D52" s="2" t="s">
        <v>226</v>
      </c>
    </row>
    <row r="53" spans="1:4" ht="15.75" customHeight="1" x14ac:dyDescent="0.25">
      <c r="A53" s="32" t="s">
        <v>208</v>
      </c>
      <c r="B53" s="2" t="s">
        <v>217</v>
      </c>
      <c r="C53" s="2" t="str">
        <f t="shared" si="0"/>
        <v>Muy AltaMayor</v>
      </c>
      <c r="D53" s="2" t="s">
        <v>226</v>
      </c>
    </row>
    <row r="54" spans="1:4" ht="15.75" customHeight="1" x14ac:dyDescent="0.25">
      <c r="A54" s="31" t="s">
        <v>201</v>
      </c>
      <c r="B54" s="2" t="s">
        <v>219</v>
      </c>
      <c r="C54" s="2" t="str">
        <f t="shared" si="0"/>
        <v>Muy BajaCatastrófico</v>
      </c>
      <c r="D54" s="2" t="s">
        <v>227</v>
      </c>
    </row>
    <row r="55" spans="1:4" ht="15.75" customHeight="1" x14ac:dyDescent="0.25">
      <c r="A55" s="32" t="s">
        <v>203</v>
      </c>
      <c r="B55" s="2" t="s">
        <v>219</v>
      </c>
      <c r="C55" s="2" t="str">
        <f t="shared" si="0"/>
        <v>BajaCatastrófico</v>
      </c>
      <c r="D55" s="2" t="s">
        <v>227</v>
      </c>
    </row>
    <row r="56" spans="1:4" ht="15.75" customHeight="1" x14ac:dyDescent="0.25">
      <c r="A56" s="32" t="s">
        <v>204</v>
      </c>
      <c r="B56" s="2" t="s">
        <v>219</v>
      </c>
      <c r="C56" s="2" t="str">
        <f t="shared" si="0"/>
        <v>MediaCatastrófico</v>
      </c>
      <c r="D56" s="2" t="s">
        <v>227</v>
      </c>
    </row>
    <row r="57" spans="1:4" ht="15.75" customHeight="1" x14ac:dyDescent="0.25">
      <c r="A57" s="32" t="s">
        <v>206</v>
      </c>
      <c r="B57" s="2" t="s">
        <v>219</v>
      </c>
      <c r="C57" s="2" t="str">
        <f t="shared" si="0"/>
        <v>A l t aCatastrófico</v>
      </c>
      <c r="D57" s="2" t="s">
        <v>227</v>
      </c>
    </row>
    <row r="58" spans="1:4" ht="15.75" customHeight="1" x14ac:dyDescent="0.25">
      <c r="A58" s="32" t="s">
        <v>208</v>
      </c>
      <c r="B58" s="2" t="s">
        <v>219</v>
      </c>
      <c r="C58" s="2" t="str">
        <f t="shared" si="0"/>
        <v>Muy AltaCatastrófico</v>
      </c>
      <c r="D58" s="2" t="s">
        <v>227</v>
      </c>
    </row>
    <row r="59" spans="1:4" ht="15.75" customHeight="1" x14ac:dyDescent="0.2"/>
    <row r="60" spans="1:4" ht="15.75" customHeight="1" x14ac:dyDescent="0.2">
      <c r="A60" s="32" t="s">
        <v>228</v>
      </c>
    </row>
    <row r="61" spans="1:4" ht="15.75" customHeight="1" x14ac:dyDescent="0.2"/>
    <row r="62" spans="1:4" ht="15.75" customHeight="1" x14ac:dyDescent="0.25">
      <c r="A62" s="32" t="s">
        <v>55</v>
      </c>
      <c r="B62" s="26">
        <v>0.25</v>
      </c>
    </row>
    <row r="63" spans="1:4" ht="15.75" customHeight="1" x14ac:dyDescent="0.25">
      <c r="A63" s="2" t="s">
        <v>60</v>
      </c>
      <c r="B63" s="26">
        <v>0.15</v>
      </c>
    </row>
    <row r="64" spans="1:4" ht="15.75" customHeight="1" x14ac:dyDescent="0.25">
      <c r="A64" s="32" t="s">
        <v>111</v>
      </c>
      <c r="B64" s="26">
        <v>0.1</v>
      </c>
    </row>
    <row r="65" spans="1:4" ht="15.75" customHeight="1" x14ac:dyDescent="0.2"/>
    <row r="66" spans="1:4" ht="15.75" customHeight="1" x14ac:dyDescent="0.2">
      <c r="A66" s="32" t="s">
        <v>119</v>
      </c>
    </row>
    <row r="67" spans="1:4" ht="15.75" customHeight="1" x14ac:dyDescent="0.2"/>
    <row r="68" spans="1:4" ht="15.75" customHeight="1" x14ac:dyDescent="0.25">
      <c r="A68" s="32" t="s">
        <v>229</v>
      </c>
      <c r="B68" s="26">
        <v>0.25</v>
      </c>
    </row>
    <row r="69" spans="1:4" ht="15.75" customHeight="1" x14ac:dyDescent="0.25">
      <c r="A69" s="2" t="s">
        <v>56</v>
      </c>
      <c r="B69" s="26">
        <v>0.15</v>
      </c>
    </row>
    <row r="70" spans="1:4" ht="15.75" customHeight="1" x14ac:dyDescent="0.2"/>
    <row r="71" spans="1:4" ht="15.75" customHeight="1" x14ac:dyDescent="0.25">
      <c r="A71" s="2" t="s">
        <v>47</v>
      </c>
    </row>
    <row r="72" spans="1:4" ht="15.75" customHeight="1" x14ac:dyDescent="0.2"/>
    <row r="73" spans="1:4" ht="15.75" customHeight="1" x14ac:dyDescent="0.25">
      <c r="A73" s="32" t="s">
        <v>55</v>
      </c>
      <c r="B73" s="32" t="s">
        <v>229</v>
      </c>
      <c r="C73" s="2" t="str">
        <f t="shared" ref="C73:C78" si="1">CONCATENATE(A73,B73)</f>
        <v>PreventivoAutomático</v>
      </c>
      <c r="D73" s="26">
        <f>+B62+B68</f>
        <v>0.5</v>
      </c>
    </row>
    <row r="74" spans="1:4" ht="15.75" customHeight="1" x14ac:dyDescent="0.25">
      <c r="A74" s="2" t="s">
        <v>60</v>
      </c>
      <c r="B74" s="32" t="s">
        <v>229</v>
      </c>
      <c r="C74" s="2" t="str">
        <f t="shared" si="1"/>
        <v>DetectivoAutomático</v>
      </c>
      <c r="D74" s="26">
        <f>+B63+B68</f>
        <v>0.4</v>
      </c>
    </row>
    <row r="75" spans="1:4" ht="15.75" customHeight="1" x14ac:dyDescent="0.25">
      <c r="A75" s="32" t="s">
        <v>111</v>
      </c>
      <c r="B75" s="32" t="s">
        <v>229</v>
      </c>
      <c r="C75" s="2" t="str">
        <f t="shared" si="1"/>
        <v>CorrectivoAutomático</v>
      </c>
      <c r="D75" s="26">
        <f>+B64+B68</f>
        <v>0.35</v>
      </c>
    </row>
    <row r="76" spans="1:4" ht="15.75" customHeight="1" x14ac:dyDescent="0.25">
      <c r="A76" s="32" t="s">
        <v>55</v>
      </c>
      <c r="B76" s="32" t="s">
        <v>56</v>
      </c>
      <c r="C76" s="2" t="str">
        <f t="shared" si="1"/>
        <v>PreventivoManual</v>
      </c>
      <c r="D76" s="26">
        <f>+B62+B69</f>
        <v>0.4</v>
      </c>
    </row>
    <row r="77" spans="1:4" ht="15.75" customHeight="1" x14ac:dyDescent="0.25">
      <c r="A77" s="2" t="s">
        <v>60</v>
      </c>
      <c r="B77" s="32" t="s">
        <v>56</v>
      </c>
      <c r="C77" s="2" t="str">
        <f t="shared" si="1"/>
        <v>DetectivoManual</v>
      </c>
      <c r="D77" s="26">
        <f>+B63+B69</f>
        <v>0.3</v>
      </c>
    </row>
    <row r="78" spans="1:4" ht="15.75" customHeight="1" x14ac:dyDescent="0.25">
      <c r="A78" s="32" t="s">
        <v>111</v>
      </c>
      <c r="B78" s="32" t="s">
        <v>56</v>
      </c>
      <c r="C78" s="2" t="str">
        <f t="shared" si="1"/>
        <v>CorrectivoManual</v>
      </c>
      <c r="D78" s="26">
        <f>+B64+B69</f>
        <v>0.25</v>
      </c>
    </row>
    <row r="79" spans="1:4" ht="15.75" customHeight="1" x14ac:dyDescent="0.2"/>
    <row r="80" spans="1:4" ht="15.75" customHeight="1" x14ac:dyDescent="0.2">
      <c r="A80" s="32" t="s">
        <v>48</v>
      </c>
    </row>
    <row r="81" spans="1:1" ht="15.75" customHeight="1" x14ac:dyDescent="0.2"/>
    <row r="82" spans="1:1" ht="15.75" customHeight="1" x14ac:dyDescent="0.2">
      <c r="A82" s="32" t="s">
        <v>57</v>
      </c>
    </row>
    <row r="83" spans="1:1" ht="15.75" customHeight="1" x14ac:dyDescent="0.25">
      <c r="A83" s="2" t="s">
        <v>230</v>
      </c>
    </row>
    <row r="84" spans="1:1" ht="15.75" customHeight="1" x14ac:dyDescent="0.2"/>
    <row r="85" spans="1:1" ht="15.75" customHeight="1" x14ac:dyDescent="0.25">
      <c r="A85" s="2" t="s">
        <v>49</v>
      </c>
    </row>
    <row r="86" spans="1:1" ht="15.75" customHeight="1" x14ac:dyDescent="0.2"/>
    <row r="87" spans="1:1" ht="15.75" customHeight="1" x14ac:dyDescent="0.25">
      <c r="A87" s="2" t="s">
        <v>58</v>
      </c>
    </row>
    <row r="88" spans="1:1" ht="15.75" customHeight="1" x14ac:dyDescent="0.25">
      <c r="A88" s="2" t="s">
        <v>231</v>
      </c>
    </row>
    <row r="89" spans="1:1" ht="15.75" customHeight="1" x14ac:dyDescent="0.2"/>
    <row r="90" spans="1:1" ht="15.75" customHeight="1" x14ac:dyDescent="0.25">
      <c r="A90" s="2" t="s">
        <v>50</v>
      </c>
    </row>
    <row r="91" spans="1:1" ht="15.75" customHeight="1" x14ac:dyDescent="0.2"/>
    <row r="92" spans="1:1" ht="15.75" customHeight="1" x14ac:dyDescent="0.25">
      <c r="A92" s="2" t="s">
        <v>232</v>
      </c>
    </row>
    <row r="93" spans="1:1" ht="15.75" customHeight="1" x14ac:dyDescent="0.25">
      <c r="A93" s="2" t="s">
        <v>233</v>
      </c>
    </row>
    <row r="94" spans="1:1" ht="15.75" customHeight="1" x14ac:dyDescent="0.2"/>
    <row r="95" spans="1:1" ht="15.75" customHeight="1" x14ac:dyDescent="0.2"/>
    <row r="96" spans="1:1" ht="15.75" customHeight="1" x14ac:dyDescent="0.25">
      <c r="A96" s="2" t="s">
        <v>234</v>
      </c>
    </row>
    <row r="97" spans="1:3" ht="15.75" customHeight="1" x14ac:dyDescent="0.2"/>
    <row r="98" spans="1:3" ht="15.75" customHeight="1" x14ac:dyDescent="0.25">
      <c r="A98" s="2" t="s">
        <v>59</v>
      </c>
    </row>
    <row r="99" spans="1:3" ht="15.75" customHeight="1" x14ac:dyDescent="0.25">
      <c r="A99" s="2" t="s">
        <v>235</v>
      </c>
    </row>
    <row r="100" spans="1:3" ht="15.75" customHeight="1" x14ac:dyDescent="0.25">
      <c r="A100" s="2" t="s">
        <v>236</v>
      </c>
    </row>
    <row r="101" spans="1:3" ht="15.75" customHeight="1" x14ac:dyDescent="0.25">
      <c r="A101" s="2" t="s">
        <v>237</v>
      </c>
    </row>
    <row r="102" spans="1:3" ht="15.75" customHeight="1" x14ac:dyDescent="0.2"/>
    <row r="103" spans="1:3" ht="15.75" customHeight="1" x14ac:dyDescent="0.2"/>
    <row r="104" spans="1:3" ht="15.75" customHeight="1" x14ac:dyDescent="0.2"/>
    <row r="105" spans="1:3" ht="15.75" customHeight="1" x14ac:dyDescent="0.2"/>
    <row r="106" spans="1:3" ht="15.75" customHeight="1" x14ac:dyDescent="0.2"/>
    <row r="107" spans="1:3" ht="15.75" customHeight="1" x14ac:dyDescent="0.25">
      <c r="A107" s="2" t="s">
        <v>215</v>
      </c>
      <c r="B107" s="24">
        <v>0.6</v>
      </c>
      <c r="C107" s="28" t="s">
        <v>215</v>
      </c>
    </row>
    <row r="108" spans="1:3" ht="15.75" customHeight="1" x14ac:dyDescent="0.25">
      <c r="A108" s="2" t="s">
        <v>217</v>
      </c>
      <c r="B108" s="24">
        <v>0.8</v>
      </c>
      <c r="C108" s="29" t="s">
        <v>217</v>
      </c>
    </row>
    <row r="109" spans="1:3" ht="15.75" customHeight="1" x14ac:dyDescent="0.25">
      <c r="A109" s="2" t="s">
        <v>219</v>
      </c>
      <c r="B109" s="24">
        <v>1</v>
      </c>
      <c r="C109" s="30" t="s">
        <v>219</v>
      </c>
    </row>
    <row r="110" spans="1:3" ht="15.75" customHeight="1" x14ac:dyDescent="0.2"/>
    <row r="111" spans="1:3" ht="15.75" customHeight="1" x14ac:dyDescent="0.2"/>
    <row r="112" spans="1:3"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Matriz admin Riesgo corrupción</vt:lpstr>
      <vt:lpstr>Mapa calor-Tablas de referencia</vt:lpstr>
      <vt:lpstr>Tablas</vt:lpstr>
      <vt:lpstr>'Matriz admin Riesgo corrupción'!Área_de_impresión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Azucena Torres</dc:creator>
  <cp:lastModifiedBy>DELL</cp:lastModifiedBy>
  <cp:lastPrinted>2021-08-31T03:00:41Z</cp:lastPrinted>
  <dcterms:created xsi:type="dcterms:W3CDTF">2021-07-29T17:13:14Z</dcterms:created>
  <dcterms:modified xsi:type="dcterms:W3CDTF">2021-08-31T14:29:43Z</dcterms:modified>
</cp:coreProperties>
</file>