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Identificación" sheetId="1" r:id="rId1"/>
    <sheet name="Seguimiento 2021" sheetId="2" r:id="rId2"/>
    <sheet name="Análisis" sheetId="3" r:id="rId3"/>
    <sheet name="Listas" sheetId="4" state="hidden" r:id="rId4"/>
  </sheets>
  <definedNames/>
  <calcPr fullCalcOnLoad="1"/>
</workbook>
</file>

<file path=xl/sharedStrings.xml><?xml version="1.0" encoding="utf-8"?>
<sst xmlns="http://schemas.openxmlformats.org/spreadsheetml/2006/main" count="306" uniqueCount="246">
  <si>
    <t>HOJA DE VIDA DEL INDICADOR</t>
  </si>
  <si>
    <t>NOMBRE DEL INDICADOR</t>
  </si>
  <si>
    <t>IDENTIFICACIÓN</t>
  </si>
  <si>
    <t>RESPONSABLE DE DILIGENCIAMIENTO</t>
  </si>
  <si>
    <t>RESPONSABLE DEL ANÁLISIS</t>
  </si>
  <si>
    <t>PERIODO REPORTADO</t>
  </si>
  <si>
    <t>FECHA DE REPORTE</t>
  </si>
  <si>
    <t>RESULTADOS</t>
  </si>
  <si>
    <t>OBJETIVO DEL INDICADOR</t>
  </si>
  <si>
    <t>Monitorear la implementación del SG-SST</t>
  </si>
  <si>
    <t>FUENTE DE INFORMACIÓN</t>
  </si>
  <si>
    <t>PROCESO AL QUE APORTA</t>
  </si>
  <si>
    <t>TR - Gestión de Talento Humano</t>
  </si>
  <si>
    <t>INDICADOR</t>
  </si>
  <si>
    <t>SEGUIMIENTO</t>
  </si>
  <si>
    <t>OBJETIVO ESTRATÉGICO AL QUE APORTA</t>
  </si>
  <si>
    <t>Ene.</t>
  </si>
  <si>
    <t>6.    Propender por el establecimiento de relaciones laborales y contractuales armónicas, colaborativas y constructivas en el equipo de trabajo que refuercen su compromiso, identidad y convicción frente a la labor desarrollada en la entidad.</t>
  </si>
  <si>
    <t>COMPONENTE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</si>
  <si>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</si>
  <si>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</si>
  <si>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</si>
  <si>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</si>
  <si>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</si>
  <si>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</si>
  <si>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</si>
  <si>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</si>
  <si>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</si>
  <si>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</si>
  <si>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</si>
  <si>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VARIABLES</t>
  </si>
  <si>
    <t>PROYECTO AL QUE APORTA</t>
  </si>
  <si>
    <t>LECTURA E INTERPRETACIÓN DE LOS RESULTADOS</t>
  </si>
  <si>
    <t>998 - Fortalecimiento de la gestión institucional, comunicaciones  y servicio al ciudadano</t>
  </si>
  <si>
    <t>PERIODICIDAD DE REPORTE</t>
  </si>
  <si>
    <t>Trimestral</t>
  </si>
  <si>
    <t>RANGOS DE DESEMPEÑO</t>
  </si>
  <si>
    <t>DESEMPEÑO</t>
  </si>
  <si>
    <t>DESCRIPCIÓN</t>
  </si>
  <si>
    <t>ACCIÓN DE MEJORAMIENTO</t>
  </si>
  <si>
    <t>EJE</t>
  </si>
  <si>
    <t>COMPONENTES</t>
  </si>
  <si>
    <t>UNIDAD DE MEDIDA DE VARIABLES</t>
  </si>
  <si>
    <t>FÓRMULA</t>
  </si>
  <si>
    <t xml:space="preserve">Sobresaliente </t>
  </si>
  <si>
    <t>UNIDAD DE MEDIDA RESULTADO</t>
  </si>
  <si>
    <t>Satisfactorio</t>
  </si>
  <si>
    <t>Insuficiente</t>
  </si>
  <si>
    <t>a</t>
  </si>
  <si>
    <t>TRIMESTRE I</t>
  </si>
  <si>
    <t>TRIMESTRE II</t>
  </si>
  <si>
    <t>TRIMESTRE III</t>
  </si>
  <si>
    <t>TRIMESTRE IV</t>
  </si>
  <si>
    <t>¿Requiere?</t>
  </si>
  <si>
    <t xml:space="preserve">TIPO </t>
  </si>
  <si>
    <t>b</t>
  </si>
  <si>
    <t>Número</t>
  </si>
  <si>
    <t>%</t>
  </si>
  <si>
    <t>RECAUDO INCAPACIDADES CON EPS</t>
  </si>
  <si>
    <t>Pesos</t>
  </si>
  <si>
    <t>Acción Correctiva</t>
  </si>
  <si>
    <t>Oportunidad de Mejora</t>
  </si>
  <si>
    <t>Unidades de médida</t>
  </si>
  <si>
    <t>Periodicidad</t>
  </si>
  <si>
    <t xml:space="preserve">Tipo de Acción </t>
  </si>
  <si>
    <t>Tipo de indicador</t>
  </si>
  <si>
    <t>Tipo de medición</t>
  </si>
  <si>
    <t>EXPLICACIÓN</t>
  </si>
  <si>
    <t>Asistencias</t>
  </si>
  <si>
    <t>Mesual</t>
  </si>
  <si>
    <t>Insumos</t>
  </si>
  <si>
    <t>Economía</t>
  </si>
  <si>
    <t>Actividades de formación</t>
  </si>
  <si>
    <t>Acción Preventiva</t>
  </si>
  <si>
    <t>Procesos</t>
  </si>
  <si>
    <t>Eficiencia</t>
  </si>
  <si>
    <t>DEFINICIONES CONCEPTUALES</t>
  </si>
  <si>
    <t>Seguidores</t>
  </si>
  <si>
    <t>Semestral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</si>
  <si>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</si>
  <si>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</si>
  <si>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</si>
  <si>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</si>
  <si>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</si>
  <si>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</si>
  <si>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</si>
  <si>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</si>
  <si>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</si>
  <si>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</si>
  <si>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</si>
  <si>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</si>
  <si>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</si>
  <si>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</si>
  <si>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</si>
  <si>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</si>
  <si>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</si>
  <si>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</si>
  <si>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</si>
  <si>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</si>
  <si>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</si>
  <si>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</si>
  <si>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</si>
  <si>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</si>
  <si>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</si>
  <si>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</si>
  <si>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</si>
  <si>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</si>
  <si>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</si>
  <si>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</si>
  <si>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</si>
  <si>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</si>
  <si>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</si>
  <si>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</si>
  <si>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</si>
  <si>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</si>
  <si>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</si>
  <si>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</si>
  <si>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</si>
  <si>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</si>
  <si>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</si>
  <si>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</si>
  <si>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</si>
  <si>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</si>
  <si>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</si>
  <si>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indexed="8"/>
        <rFont val="Arial Narrow"/>
        <family val="2"/>
      </rPr>
      <t xml:space="preserve">    </t>
    </r>
    <r>
      <rPr>
        <sz val="11"/>
        <color indexed="8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</si>
  <si>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</si>
  <si>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</si>
  <si>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</si>
  <si>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</si>
  <si>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</si>
  <si>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</si>
  <si>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</si>
  <si>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</si>
  <si>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</si>
  <si>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</si>
  <si>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</si>
  <si>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</si>
  <si>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</si>
  <si>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</si>
  <si>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</si>
  <si>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</si>
  <si>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</si>
  <si>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</si>
  <si>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</si>
  <si>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</si>
  <si>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</si>
  <si>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</si>
  <si>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</si>
  <si>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</si>
  <si>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</si>
  <si>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</si>
  <si>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</si>
  <si>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</si>
  <si>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</si>
  <si>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</si>
  <si>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</si>
  <si>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</si>
  <si>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</si>
  <si>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</si>
  <si>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</si>
  <si>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</si>
  <si>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</si>
  <si>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</si>
  <si>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</si>
  <si>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</si>
  <si>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</si>
  <si>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</si>
  <si>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</si>
  <si>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</si>
  <si>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</si>
  <si>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</si>
  <si>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</si>
  <si>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</si>
  <si>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</si>
  <si>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</si>
  <si>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</si>
  <si>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</si>
  <si>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</si>
  <si>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</si>
  <si>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</si>
  <si>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</si>
  <si>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Mide la participación de los funcionarios en las actividades programadas para bienestar</t>
  </si>
  <si>
    <t>RETENCIÓN PERSONAL DE PLANTA</t>
  </si>
  <si>
    <t>número</t>
  </si>
  <si>
    <t>a/b</t>
  </si>
  <si>
    <t xml:space="preserve">b </t>
  </si>
  <si>
    <t>Sumatoria total de funcionarios con derechos de carrera</t>
  </si>
  <si>
    <t>TASA DE ACCIDENTALIDAD</t>
  </si>
  <si>
    <t xml:space="preserve">Mide la oportunidad que ofrece la entidad a sus funcionarios mediante el nombramiento en encargo a funcionarios con derechos de carrera. </t>
  </si>
  <si>
    <t>Mide el porcentaje de funcionarios que cumplen con su obligación dentro de los tiempos establecidos por la unidad de gestión</t>
  </si>
  <si>
    <t>Sumatoria de asistencias a actividades de bienestar, capacitación e incentivos realizadas en el periodo</t>
  </si>
  <si>
    <t>Eficiencia en la gestión del Talento Humano</t>
  </si>
  <si>
    <t>GESTIÓN DEL TALENTO HUMANO</t>
  </si>
  <si>
    <t>Porcentaje de funcionarios en encargo</t>
  </si>
  <si>
    <t>ALCANCE  EVALUACIÓN DE DESEMPEÑO</t>
  </si>
  <si>
    <t>2. GESTIÓN DE NÓMINA</t>
  </si>
  <si>
    <t xml:space="preserve">1. RUTA DE LA FELICIDAD </t>
  </si>
  <si>
    <t>3. EVALUACIÓN DEL DESEMPEÑO</t>
  </si>
  <si>
    <t>Total funcionarios con obligación de realizar evaluación de desempeño</t>
  </si>
  <si>
    <t>PARTICIPACIÓN OFERTA DE CAPACITACIÓN, BIENESTAR E INCENTIVOS</t>
  </si>
  <si>
    <t>n.a</t>
  </si>
  <si>
    <t xml:space="preserve">Número de casos de accidentalidad ocurridos en la entidad por cada 1000 colaboradores entre empleados y contratistas. </t>
  </si>
  <si>
    <t>Página: 1 de 3</t>
  </si>
  <si>
    <t>Código: 1TR-GTH-IND-01</t>
  </si>
  <si>
    <t>Fecha: 22/08/2018</t>
  </si>
  <si>
    <t>Página: 2 de 3</t>
  </si>
  <si>
    <t>Página: 3 de 3</t>
  </si>
  <si>
    <t>Este indicador da cuenta de la capacidad de la entidad para mantener al personal de Carrera Administrativa y de Librenombramiento y Remoción</t>
  </si>
  <si>
    <t>OPORTUNIDAD ASCENSO</t>
  </si>
  <si>
    <t>Número funcionarios con derechos de carrera en encargo</t>
  </si>
  <si>
    <t>Número de Accidentes de Trabajo reportados</t>
  </si>
  <si>
    <t>Cantidad de accidentes por cada 1000 trabajadores expuestos</t>
  </si>
  <si>
    <t>a/b*1000</t>
  </si>
  <si>
    <t>Cantidad de vancantes definitivas de empleos de derechos de carrera y Libre Nombramiento y Remoción</t>
  </si>
  <si>
    <t>Sumatoria total de empleos con derechos de carrera y Libre Nombramiento y Remoción</t>
  </si>
  <si>
    <t>Porcentaje de vacantes definitivas</t>
  </si>
  <si>
    <t>Número de empleados y contratistas</t>
  </si>
  <si>
    <t>LINEA BASE 2018</t>
  </si>
  <si>
    <t>ene.</t>
  </si>
  <si>
    <t>sep.</t>
  </si>
  <si>
    <t>Versión: 2</t>
  </si>
  <si>
    <t>Capacidad de recaudo de la entidad frente a las obligaciones que tienen las EPS de pagar las incapacidades</t>
  </si>
  <si>
    <t>Funcionarios que realizaron sus evaluaciones en los términos señalados por la normatividad</t>
  </si>
  <si>
    <t>Nivel de cumplimiento de términos de las evaluaciones de desempeño</t>
  </si>
  <si>
    <t>Suma total del valor por recaudar por concepto de incapacidades a la fecha</t>
  </si>
  <si>
    <t>Suma total del valor recaudado por incapacidades en el mes</t>
  </si>
  <si>
    <t>Porcentaje de recaudo por concepto de incapacidades</t>
  </si>
  <si>
    <t>Más del 70%</t>
  </si>
  <si>
    <t>Entre el
20% y el 70%</t>
  </si>
  <si>
    <t>Menos del 20%</t>
  </si>
  <si>
    <t>Más del 60%</t>
  </si>
  <si>
    <t>Entre el
50% y 60%</t>
  </si>
  <si>
    <t>Menos del 50%</t>
  </si>
  <si>
    <t>Más del 20%</t>
  </si>
  <si>
    <t>Menos del 10%</t>
  </si>
  <si>
    <t>Entre el
10% y 20%</t>
  </si>
  <si>
    <t>Actividades de bienestar capacitación e incentivos realizadas en el periodo</t>
  </si>
  <si>
    <t>Promedio de asistencias a la oferta de capacitacion, bienestar e incentivos</t>
  </si>
  <si>
    <t>cuantas actividades</t>
  </si>
  <si>
    <t xml:space="preserve">Teniendo en cuenta que las actividades de Bienestar y Capacitación se han acoplado a la virtualidad, se refleja el aumento de la participación de toda la comunidad institucional en las mismas, por medio de envío de correos másivos, compartiendo información de actividades, tips y concursos en beneficio de los funcionarios, contratistas y familiares de los mismos. </t>
  </si>
  <si>
    <t xml:space="preserve"> $                        -  </t>
  </si>
  <si>
    <t>Teniendo en cuenta la vacancia definitiva en el empleo Profesional Especializado 222 grado 03, se realiza proceso de encargo en el mes de enero de 2021.</t>
  </si>
  <si>
    <t xml:space="preserve">
En el mes de enero una funcionaria, presentó la renuncia formal al empleo que ostentaban derechos de carrera administrativa como Auxiliar Administrativo Código 407 Grado 02 y del empleo denominado Profesional Especilizado 222 Código 03, cuya titular falleciò en el mes de noviembre de 2020, de acuerdo a lo anterior y cumpliendo los lineamientos establecidos por la Ley 1960 de 2019, se realizará el reporte en el aplicativo SIMO de estas dos  vacantes definitivas.</t>
  </si>
  <si>
    <t xml:space="preserve">En el primer trimestre se presenta una baja accidentalidad, debido que la mayoría de actividades presenciales se están haciendo desde la virtualidad. </t>
  </si>
  <si>
    <t>Se ha realizado el proceso de recobro de incapacidades permanentemente  y  han disminuido los casos de dificil cobro los cuales  se encuentran a disposición de la Oficina Asesora Jurídica del IDARTES en gestión de proceso juridico contra cada una de las EPS.</t>
  </si>
  <si>
    <t>Responsable de cada Equipo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</si>
</sst>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\.m"/>
    <numFmt numFmtId="179" formatCode="0.0%"/>
    <numFmt numFmtId="180" formatCode="_-&quot;$&quot;\ * #,##0_-;\-&quot;$&quot;\ * #,##0_-;_-&quot;$&quot;\ 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&quot;$&quot;\ * #,##0_-;\-&quot;$&quot;\ * #,##0_-;_-&quot;$&quot;\ * &quot;-&quot;??_-;_-@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4BF7C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BFBF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9C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</border>
    <border>
      <left/>
      <right/>
      <top style="thin">
        <color rgb="FF000000"/>
      </top>
      <bottom/>
    </border>
    <border>
      <left style="thin">
        <color rgb="FFAEABAB"/>
      </left>
      <right/>
      <top style="thin">
        <color rgb="FF000000"/>
      </top>
      <bottom/>
    </border>
    <border>
      <left style="thin">
        <color rgb="FFAEABAB"/>
      </left>
      <right/>
      <top/>
      <bottom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</border>
    <border>
      <left/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AEABAB"/>
      </left>
      <right style="thin">
        <color rgb="FFAEABAB"/>
      </right>
      <top style="thin">
        <color rgb="FFAEABAB"/>
      </top>
      <bottom/>
    </border>
    <border>
      <left style="thin">
        <color rgb="FFAEABAB"/>
      </left>
      <right/>
      <top style="thin">
        <color rgb="FFAEABAB"/>
      </top>
      <bottom style="thin">
        <color rgb="FFAEABAB"/>
      </bottom>
    </border>
    <border>
      <left style="thin">
        <color rgb="FFAEABAB"/>
      </left>
      <right/>
      <top style="thin">
        <color rgb="FFAEABAB"/>
      </top>
      <bottom/>
    </border>
    <border>
      <left/>
      <right style="thin">
        <color rgb="FFAEABAB"/>
      </right>
      <top style="thin">
        <color rgb="FFAEABAB"/>
      </top>
      <bottom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000000"/>
      </left>
      <right/>
      <top style="thin">
        <color rgb="FFAEABAB"/>
      </top>
      <bottom style="thin">
        <color rgb="FFAEABAB"/>
      </bottom>
    </border>
    <border>
      <left/>
      <right/>
      <top style="thin">
        <color rgb="FFAEABAB"/>
      </top>
      <bottom/>
    </border>
    <border>
      <left style="thin">
        <color rgb="FFAEABAB"/>
      </left>
      <right style="thin">
        <color rgb="FFAEABAB"/>
      </right>
      <top/>
      <bottom style="thin">
        <color rgb="FFAEABAB"/>
      </bottom>
    </border>
    <border>
      <left style="thin">
        <color rgb="FFAEABAB"/>
      </left>
      <right style="thin">
        <color rgb="FFAEABAB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4" xfId="0" applyFont="1" applyFill="1" applyBorder="1" applyAlignment="1">
      <alignment vertical="center" wrapText="1"/>
    </xf>
    <xf numFmtId="0" fontId="55" fillId="36" borderId="15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36" borderId="19" xfId="0" applyFont="1" applyFill="1" applyBorder="1" applyAlignment="1">
      <alignment vertical="center" wrapText="1"/>
    </xf>
    <xf numFmtId="0" fontId="53" fillId="36" borderId="20" xfId="0" applyFont="1" applyFill="1" applyBorder="1" applyAlignment="1">
      <alignment vertical="center" wrapText="1"/>
    </xf>
    <xf numFmtId="0" fontId="53" fillId="36" borderId="21" xfId="0" applyFont="1" applyFill="1" applyBorder="1" applyAlignment="1">
      <alignment vertical="center" wrapText="1"/>
    </xf>
    <xf numFmtId="0" fontId="55" fillId="36" borderId="20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5" fillId="36" borderId="23" xfId="0" applyFont="1" applyFill="1" applyBorder="1" applyAlignment="1">
      <alignment vertical="center" wrapText="1"/>
    </xf>
    <xf numFmtId="0" fontId="53" fillId="36" borderId="23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5" fillId="36" borderId="26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5" fillId="36" borderId="27" xfId="0" applyFont="1" applyFill="1" applyBorder="1" applyAlignment="1">
      <alignment vertical="center" wrapText="1"/>
    </xf>
    <xf numFmtId="0" fontId="55" fillId="36" borderId="0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5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wrapText="1"/>
    </xf>
    <xf numFmtId="0" fontId="53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2" fontId="56" fillId="37" borderId="30" xfId="0" applyNumberFormat="1" applyFont="1" applyFill="1" applyBorder="1" applyAlignment="1">
      <alignment horizontal="center" vertical="center"/>
    </xf>
    <xf numFmtId="2" fontId="56" fillId="38" borderId="30" xfId="0" applyNumberFormat="1" applyFont="1" applyFill="1" applyBorder="1" applyAlignment="1">
      <alignment horizontal="center" vertical="center"/>
    </xf>
    <xf numFmtId="2" fontId="56" fillId="39" borderId="30" xfId="0" applyNumberFormat="1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3" fillId="0" borderId="0" xfId="0" applyFont="1" applyFill="1" applyAlignment="1">
      <alignment/>
    </xf>
    <xf numFmtId="0" fontId="4" fillId="0" borderId="32" xfId="0" applyFont="1" applyBorder="1" applyAlignment="1">
      <alignment horizontal="center" vertical="center"/>
    </xf>
    <xf numFmtId="2" fontId="53" fillId="0" borderId="0" xfId="0" applyNumberFormat="1" applyFont="1" applyAlignment="1">
      <alignment/>
    </xf>
    <xf numFmtId="0" fontId="55" fillId="42" borderId="34" xfId="0" applyFont="1" applyFill="1" applyBorder="1" applyAlignment="1">
      <alignment horizontal="center" vertical="center" wrapText="1"/>
    </xf>
    <xf numFmtId="0" fontId="55" fillId="42" borderId="11" xfId="0" applyFont="1" applyFill="1" applyBorder="1" applyAlignment="1">
      <alignment horizontal="center" vertical="center" wrapText="1"/>
    </xf>
    <xf numFmtId="0" fontId="53" fillId="43" borderId="11" xfId="0" applyFont="1" applyFill="1" applyBorder="1" applyAlignment="1">
      <alignment horizontal="center" vertical="center" wrapText="1"/>
    </xf>
    <xf numFmtId="9" fontId="53" fillId="0" borderId="0" xfId="66" applyFont="1" applyFill="1" applyAlignment="1">
      <alignment/>
    </xf>
    <xf numFmtId="0" fontId="56" fillId="44" borderId="33" xfId="0" applyFont="1" applyFill="1" applyBorder="1" applyAlignment="1">
      <alignment horizontal="right" vertical="center"/>
    </xf>
    <xf numFmtId="2" fontId="56" fillId="0" borderId="11" xfId="0" applyNumberFormat="1" applyFont="1" applyBorder="1" applyAlignment="1">
      <alignment horizontal="right" vertical="center"/>
    </xf>
    <xf numFmtId="10" fontId="56" fillId="44" borderId="33" xfId="0" applyNumberFormat="1" applyFont="1" applyFill="1" applyBorder="1" applyAlignment="1">
      <alignment horizontal="right" vertical="center"/>
    </xf>
    <xf numFmtId="177" fontId="56" fillId="0" borderId="11" xfId="49" applyFont="1" applyBorder="1" applyAlignment="1">
      <alignment horizontal="right" vertical="center"/>
    </xf>
    <xf numFmtId="1" fontId="5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9" fontId="56" fillId="44" borderId="33" xfId="66" applyFont="1" applyFill="1" applyBorder="1" applyAlignment="1">
      <alignment horizontal="right" vertical="center"/>
    </xf>
    <xf numFmtId="0" fontId="55" fillId="42" borderId="10" xfId="0" applyFont="1" applyFill="1" applyBorder="1" applyAlignment="1">
      <alignment horizontal="center" vertical="center" wrapText="1"/>
    </xf>
    <xf numFmtId="2" fontId="58" fillId="43" borderId="30" xfId="0" applyNumberFormat="1" applyFont="1" applyFill="1" applyBorder="1" applyAlignment="1">
      <alignment horizontal="center" vertical="center" wrapText="1"/>
    </xf>
    <xf numFmtId="0" fontId="4" fillId="43" borderId="30" xfId="0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78" fontId="53" fillId="0" borderId="11" xfId="0" applyNumberFormat="1" applyFont="1" applyBorder="1" applyAlignment="1">
      <alignment vertical="center" wrapText="1"/>
    </xf>
    <xf numFmtId="179" fontId="53" fillId="0" borderId="0" xfId="66" applyNumberFormat="1" applyFont="1" applyAlignment="1">
      <alignment/>
    </xf>
    <xf numFmtId="9" fontId="56" fillId="0" borderId="11" xfId="66" applyFont="1" applyBorder="1" applyAlignment="1">
      <alignment horizontal="right" vertical="center"/>
    </xf>
    <xf numFmtId="9" fontId="4" fillId="0" borderId="11" xfId="66" applyFont="1" applyBorder="1" applyAlignment="1">
      <alignment horizontal="center" vertical="center"/>
    </xf>
    <xf numFmtId="178" fontId="59" fillId="5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34" fillId="0" borderId="31" xfId="56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53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29" xfId="0" applyFont="1" applyBorder="1" applyAlignment="1">
      <alignment/>
    </xf>
    <xf numFmtId="0" fontId="53" fillId="36" borderId="33" xfId="0" applyFont="1" applyFill="1" applyBorder="1" applyAlignment="1">
      <alignment horizontal="left" vertical="center" wrapText="1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5" fillId="41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left" vertical="center"/>
    </xf>
    <xf numFmtId="0" fontId="53" fillId="0" borderId="51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5" fillId="41" borderId="3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53" fillId="36" borderId="33" xfId="0" applyFont="1" applyFill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/>
    </xf>
    <xf numFmtId="178" fontId="53" fillId="0" borderId="36" xfId="0" applyNumberFormat="1" applyFont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3" fillId="45" borderId="33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53" fillId="0" borderId="10" xfId="0" applyFont="1" applyFill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9" fillId="0" borderId="29" xfId="0" applyFont="1" applyBorder="1" applyAlignment="1">
      <alignment/>
    </xf>
    <xf numFmtId="0" fontId="55" fillId="0" borderId="32" xfId="0" applyFont="1" applyBorder="1" applyAlignment="1">
      <alignment horizontal="center" vertical="center" wrapText="1"/>
    </xf>
    <xf numFmtId="0" fontId="55" fillId="46" borderId="36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/>
    </xf>
    <xf numFmtId="0" fontId="55" fillId="0" borderId="39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3" fillId="36" borderId="36" xfId="0" applyFont="1" applyFill="1" applyBorder="1" applyAlignment="1">
      <alignment horizontal="left" vertical="center"/>
    </xf>
    <xf numFmtId="0" fontId="53" fillId="36" borderId="29" xfId="0" applyFont="1" applyFill="1" applyBorder="1" applyAlignment="1">
      <alignment horizontal="left" vertical="center"/>
    </xf>
    <xf numFmtId="0" fontId="5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5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57" fillId="40" borderId="33" xfId="0" applyFont="1" applyFill="1" applyBorder="1" applyAlignment="1">
      <alignment horizontal="left" vertical="center"/>
    </xf>
    <xf numFmtId="0" fontId="7" fillId="0" borderId="29" xfId="0" applyFont="1" applyBorder="1" applyAlignment="1">
      <alignment/>
    </xf>
    <xf numFmtId="178" fontId="4" fillId="0" borderId="33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56" fillId="36" borderId="33" xfId="0" applyFont="1" applyFill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59" fillId="47" borderId="36" xfId="0" applyFont="1" applyFill="1" applyBorder="1" applyAlignment="1">
      <alignment horizontal="left" vertical="center" wrapText="1"/>
    </xf>
    <xf numFmtId="0" fontId="59" fillId="0" borderId="36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36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5" fillId="48" borderId="36" xfId="0" applyFont="1" applyFill="1" applyBorder="1" applyAlignment="1">
      <alignment horizontal="center" wrapText="1"/>
    </xf>
    <xf numFmtId="0" fontId="56" fillId="0" borderId="34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30" xfId="0" applyFont="1" applyBorder="1" applyAlignment="1">
      <alignment/>
    </xf>
    <xf numFmtId="0" fontId="8" fillId="34" borderId="33" xfId="0" applyFont="1" applyFill="1" applyBorder="1" applyAlignment="1">
      <alignment horizontal="center" vertical="center" wrapText="1"/>
    </xf>
    <xf numFmtId="0" fontId="55" fillId="42" borderId="33" xfId="0" applyFont="1" applyFill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57" fillId="4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37" xfId="0" applyFont="1" applyBorder="1" applyAlignment="1">
      <alignment/>
    </xf>
    <xf numFmtId="0" fontId="4" fillId="43" borderId="51" xfId="0" applyFont="1" applyFill="1" applyBorder="1" applyAlignment="1">
      <alignment horizontal="center" vertical="center"/>
    </xf>
    <xf numFmtId="2" fontId="55" fillId="48" borderId="36" xfId="0" applyNumberFormat="1" applyFont="1" applyFill="1" applyBorder="1" applyAlignment="1">
      <alignment horizontal="center" wrapText="1"/>
    </xf>
    <xf numFmtId="2" fontId="3" fillId="42" borderId="33" xfId="0" applyNumberFormat="1" applyFont="1" applyFill="1" applyBorder="1" applyAlignment="1">
      <alignment horizontal="center"/>
    </xf>
    <xf numFmtId="0" fontId="55" fillId="42" borderId="5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0</xdr:col>
      <xdr:colOff>1095375</xdr:colOff>
      <xdr:row>3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0</xdr:col>
      <xdr:colOff>942975</xdr:colOff>
      <xdr:row>3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1476375</xdr:colOff>
      <xdr:row>3</xdr:row>
      <xdr:rowOff>209550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C2F4"/>
    <outlinePr summaryBelow="0" summaryRight="0"/>
  </sheetPr>
  <dimension ref="A1:M29"/>
  <sheetViews>
    <sheetView showGridLines="0" zoomScaleSheetLayoutView="100" zoomScalePageLayoutView="0" workbookViewId="0" topLeftCell="A10">
      <selection activeCell="I23" sqref="I23:I24"/>
    </sheetView>
  </sheetViews>
  <sheetFormatPr defaultColWidth="14.421875" defaultRowHeight="15" customHeight="1"/>
  <cols>
    <col min="1" max="1" width="16.7109375" style="43" customWidth="1"/>
    <col min="2" max="2" width="16.57421875" style="43" customWidth="1"/>
    <col min="3" max="3" width="41.7109375" style="43" customWidth="1"/>
    <col min="4" max="4" width="5.140625" style="43" customWidth="1"/>
    <col min="5" max="5" width="18.8515625" style="43" customWidth="1"/>
    <col min="6" max="6" width="11.28125" style="43" customWidth="1"/>
    <col min="7" max="7" width="8.28125" style="43" customWidth="1"/>
    <col min="8" max="8" width="11.28125" style="43" customWidth="1"/>
    <col min="9" max="9" width="20.8515625" style="43" customWidth="1"/>
    <col min="10" max="10" width="11.28125" style="43" customWidth="1"/>
    <col min="11" max="11" width="11.8515625" style="43" customWidth="1"/>
    <col min="12" max="16384" width="14.421875" style="43" customWidth="1"/>
  </cols>
  <sheetData>
    <row r="1" spans="1:11" ht="15.75" customHeight="1">
      <c r="A1" s="123"/>
      <c r="B1" s="126" t="s">
        <v>192</v>
      </c>
      <c r="C1" s="127"/>
      <c r="D1" s="127"/>
      <c r="E1" s="127"/>
      <c r="F1" s="127"/>
      <c r="G1" s="127"/>
      <c r="H1" s="128"/>
      <c r="I1" s="132" t="s">
        <v>203</v>
      </c>
      <c r="J1" s="133"/>
      <c r="K1" s="134"/>
    </row>
    <row r="2" spans="1:11" ht="15.75" customHeight="1">
      <c r="A2" s="124"/>
      <c r="B2" s="129"/>
      <c r="C2" s="130"/>
      <c r="D2" s="130"/>
      <c r="E2" s="130"/>
      <c r="F2" s="130"/>
      <c r="G2" s="130"/>
      <c r="H2" s="131"/>
      <c r="I2" s="132" t="s">
        <v>204</v>
      </c>
      <c r="J2" s="133"/>
      <c r="K2" s="134"/>
    </row>
    <row r="3" spans="1:11" ht="18" customHeight="1">
      <c r="A3" s="124"/>
      <c r="B3" s="126" t="s">
        <v>0</v>
      </c>
      <c r="C3" s="127"/>
      <c r="D3" s="127"/>
      <c r="E3" s="127"/>
      <c r="F3" s="127"/>
      <c r="G3" s="127"/>
      <c r="H3" s="128"/>
      <c r="I3" s="132" t="s">
        <v>220</v>
      </c>
      <c r="J3" s="133"/>
      <c r="K3" s="134"/>
    </row>
    <row r="4" spans="1:11" ht="18" customHeight="1">
      <c r="A4" s="125"/>
      <c r="B4" s="129"/>
      <c r="C4" s="130"/>
      <c r="D4" s="130"/>
      <c r="E4" s="130"/>
      <c r="F4" s="130"/>
      <c r="G4" s="130"/>
      <c r="H4" s="131"/>
      <c r="I4" s="132" t="s">
        <v>202</v>
      </c>
      <c r="J4" s="133"/>
      <c r="K4" s="134"/>
    </row>
    <row r="5" spans="1:11" ht="18" customHeight="1">
      <c r="A5" s="57"/>
      <c r="B5" s="57"/>
      <c r="C5" s="58"/>
      <c r="D5" s="58"/>
      <c r="E5" s="58"/>
      <c r="F5" s="58"/>
      <c r="G5" s="58"/>
      <c r="H5" s="58"/>
      <c r="I5" s="59"/>
      <c r="J5" s="60"/>
      <c r="K5" s="60"/>
    </row>
    <row r="6" spans="1:11" ht="21" customHeight="1">
      <c r="A6" s="117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6.5">
      <c r="A7" s="139" t="s">
        <v>1</v>
      </c>
      <c r="B7" s="140"/>
      <c r="C7" s="136" t="s">
        <v>191</v>
      </c>
      <c r="D7" s="137"/>
      <c r="E7" s="137"/>
      <c r="F7" s="137"/>
      <c r="G7" s="137"/>
      <c r="H7" s="137"/>
      <c r="I7" s="137"/>
      <c r="J7" s="137"/>
      <c r="K7" s="138"/>
    </row>
    <row r="8" spans="1:11" ht="16.5">
      <c r="A8" s="135" t="s">
        <v>8</v>
      </c>
      <c r="B8" s="121"/>
      <c r="C8" s="119" t="s">
        <v>9</v>
      </c>
      <c r="D8" s="120"/>
      <c r="E8" s="120"/>
      <c r="F8" s="120"/>
      <c r="G8" s="120"/>
      <c r="H8" s="120"/>
      <c r="I8" s="120"/>
      <c r="J8" s="120"/>
      <c r="K8" s="121"/>
    </row>
    <row r="9" spans="1:11" ht="16.5">
      <c r="A9" s="135" t="s">
        <v>11</v>
      </c>
      <c r="B9" s="121"/>
      <c r="C9" s="122" t="s">
        <v>12</v>
      </c>
      <c r="D9" s="120"/>
      <c r="E9" s="120"/>
      <c r="F9" s="120"/>
      <c r="G9" s="120"/>
      <c r="H9" s="120"/>
      <c r="I9" s="120"/>
      <c r="J9" s="120"/>
      <c r="K9" s="121"/>
    </row>
    <row r="10" spans="1:11" ht="30.75" customHeight="1">
      <c r="A10" s="135" t="s">
        <v>15</v>
      </c>
      <c r="B10" s="121"/>
      <c r="C10" s="122" t="s">
        <v>17</v>
      </c>
      <c r="D10" s="120"/>
      <c r="E10" s="120"/>
      <c r="F10" s="120"/>
      <c r="G10" s="120"/>
      <c r="H10" s="120"/>
      <c r="I10" s="120"/>
      <c r="J10" s="120"/>
      <c r="K10" s="121"/>
    </row>
    <row r="11" spans="1:11" ht="30.75" customHeight="1">
      <c r="A11" s="135" t="s">
        <v>31</v>
      </c>
      <c r="B11" s="120"/>
      <c r="C11" s="122" t="s">
        <v>33</v>
      </c>
      <c r="D11" s="120"/>
      <c r="E11" s="121"/>
      <c r="F11" s="135" t="s">
        <v>34</v>
      </c>
      <c r="G11" s="120"/>
      <c r="H11" s="141" t="s">
        <v>35</v>
      </c>
      <c r="I11" s="120"/>
      <c r="J11" s="120"/>
      <c r="K11" s="121"/>
    </row>
    <row r="12" spans="1:11" ht="16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21" customHeight="1">
      <c r="A13" s="142" t="s">
        <v>38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12.75" customHeight="1">
      <c r="A14" s="56" t="s">
        <v>40</v>
      </c>
      <c r="B14" s="56" t="s">
        <v>18</v>
      </c>
      <c r="C14" s="56" t="s">
        <v>38</v>
      </c>
      <c r="D14" s="147" t="s">
        <v>30</v>
      </c>
      <c r="E14" s="120"/>
      <c r="F14" s="120"/>
      <c r="G14" s="121"/>
      <c r="H14" s="4" t="s">
        <v>42</v>
      </c>
      <c r="I14" s="146" t="s">
        <v>43</v>
      </c>
      <c r="J14" s="121"/>
      <c r="K14" s="5" t="s">
        <v>45</v>
      </c>
    </row>
    <row r="15" spans="1:11" s="61" customFormat="1" ht="47.25" customHeight="1">
      <c r="A15" s="102" t="s">
        <v>196</v>
      </c>
      <c r="B15" s="98" t="s">
        <v>182</v>
      </c>
      <c r="C15" s="113" t="s">
        <v>207</v>
      </c>
      <c r="D15" s="45" t="s">
        <v>48</v>
      </c>
      <c r="E15" s="155" t="s">
        <v>213</v>
      </c>
      <c r="F15" s="152"/>
      <c r="G15" s="153"/>
      <c r="H15" s="45" t="s">
        <v>56</v>
      </c>
      <c r="I15" s="100" t="s">
        <v>215</v>
      </c>
      <c r="J15" s="100" t="s">
        <v>184</v>
      </c>
      <c r="K15" s="100" t="s">
        <v>57</v>
      </c>
    </row>
    <row r="16" spans="1:11" s="61" customFormat="1" ht="32.25" customHeight="1">
      <c r="A16" s="103"/>
      <c r="B16" s="112"/>
      <c r="C16" s="154"/>
      <c r="D16" s="45" t="s">
        <v>185</v>
      </c>
      <c r="E16" s="155" t="s">
        <v>214</v>
      </c>
      <c r="F16" s="152"/>
      <c r="G16" s="153"/>
      <c r="H16" s="45" t="s">
        <v>56</v>
      </c>
      <c r="I16" s="112"/>
      <c r="J16" s="112"/>
      <c r="K16" s="112"/>
    </row>
    <row r="17" spans="1:11" s="61" customFormat="1" ht="35.25" customHeight="1">
      <c r="A17" s="103"/>
      <c r="B17" s="98" t="s">
        <v>208</v>
      </c>
      <c r="C17" s="113" t="s">
        <v>188</v>
      </c>
      <c r="D17" s="45" t="s">
        <v>48</v>
      </c>
      <c r="E17" s="151" t="s">
        <v>209</v>
      </c>
      <c r="F17" s="152"/>
      <c r="G17" s="153"/>
      <c r="H17" s="45" t="s">
        <v>56</v>
      </c>
      <c r="I17" s="100" t="s">
        <v>193</v>
      </c>
      <c r="J17" s="100" t="s">
        <v>184</v>
      </c>
      <c r="K17" s="100" t="s">
        <v>57</v>
      </c>
    </row>
    <row r="18" spans="1:11" s="61" customFormat="1" ht="39" customHeight="1">
      <c r="A18" s="103"/>
      <c r="B18" s="112"/>
      <c r="C18" s="154"/>
      <c r="D18" s="45" t="s">
        <v>55</v>
      </c>
      <c r="E18" s="151" t="s">
        <v>186</v>
      </c>
      <c r="F18" s="152"/>
      <c r="G18" s="153"/>
      <c r="H18" s="45" t="s">
        <v>56</v>
      </c>
      <c r="I18" s="112"/>
      <c r="J18" s="112"/>
      <c r="K18" s="112"/>
    </row>
    <row r="19" spans="1:11" s="61" customFormat="1" ht="33.75" customHeight="1">
      <c r="A19" s="103"/>
      <c r="B19" s="98" t="s">
        <v>187</v>
      </c>
      <c r="C19" s="113" t="s">
        <v>201</v>
      </c>
      <c r="D19" s="45" t="s">
        <v>48</v>
      </c>
      <c r="E19" s="156" t="s">
        <v>210</v>
      </c>
      <c r="F19" s="157"/>
      <c r="G19" s="158"/>
      <c r="H19" s="53" t="s">
        <v>56</v>
      </c>
      <c r="I19" s="100" t="s">
        <v>211</v>
      </c>
      <c r="J19" s="100" t="s">
        <v>212</v>
      </c>
      <c r="K19" s="100" t="s">
        <v>183</v>
      </c>
    </row>
    <row r="20" spans="1:11" s="61" customFormat="1" ht="33.75" customHeight="1">
      <c r="A20" s="103"/>
      <c r="B20" s="173"/>
      <c r="C20" s="114"/>
      <c r="D20" s="45" t="s">
        <v>55</v>
      </c>
      <c r="E20" s="156" t="s">
        <v>216</v>
      </c>
      <c r="F20" s="157"/>
      <c r="G20" s="158"/>
      <c r="H20" s="53" t="s">
        <v>56</v>
      </c>
      <c r="I20" s="101"/>
      <c r="J20" s="112"/>
      <c r="K20" s="145"/>
    </row>
    <row r="21" spans="1:11" s="61" customFormat="1" ht="30.75" customHeight="1">
      <c r="A21" s="103"/>
      <c r="B21" s="102" t="s">
        <v>199</v>
      </c>
      <c r="C21" s="104" t="s">
        <v>181</v>
      </c>
      <c r="D21" s="6" t="s">
        <v>48</v>
      </c>
      <c r="E21" s="106" t="s">
        <v>190</v>
      </c>
      <c r="F21" s="107"/>
      <c r="G21" s="108"/>
      <c r="H21" s="53" t="s">
        <v>56</v>
      </c>
      <c r="I21" s="166" t="s">
        <v>237</v>
      </c>
      <c r="J21" s="160" t="s">
        <v>184</v>
      </c>
      <c r="K21" s="162" t="s">
        <v>57</v>
      </c>
    </row>
    <row r="22" spans="1:11" s="61" customFormat="1" ht="30.75" customHeight="1">
      <c r="A22" s="159"/>
      <c r="B22" s="103"/>
      <c r="C22" s="105"/>
      <c r="D22" s="55" t="s">
        <v>55</v>
      </c>
      <c r="E22" s="109" t="s">
        <v>236</v>
      </c>
      <c r="F22" s="110"/>
      <c r="G22" s="111"/>
      <c r="H22" s="62" t="s">
        <v>56</v>
      </c>
      <c r="I22" s="167"/>
      <c r="J22" s="161"/>
      <c r="K22" s="163"/>
    </row>
    <row r="23" spans="1:11" s="61" customFormat="1" ht="30.75" customHeight="1">
      <c r="A23" s="98" t="s">
        <v>195</v>
      </c>
      <c r="B23" s="98" t="s">
        <v>58</v>
      </c>
      <c r="C23" s="113" t="s">
        <v>221</v>
      </c>
      <c r="D23" s="45" t="s">
        <v>48</v>
      </c>
      <c r="E23" s="151" t="s">
        <v>225</v>
      </c>
      <c r="F23" s="152"/>
      <c r="G23" s="153"/>
      <c r="H23" s="45" t="s">
        <v>59</v>
      </c>
      <c r="I23" s="100" t="s">
        <v>226</v>
      </c>
      <c r="J23" s="100" t="s">
        <v>184</v>
      </c>
      <c r="K23" s="100" t="s">
        <v>57</v>
      </c>
    </row>
    <row r="24" spans="1:11" s="61" customFormat="1" ht="30.75" customHeight="1">
      <c r="A24" s="144"/>
      <c r="B24" s="112"/>
      <c r="C24" s="154"/>
      <c r="D24" s="45" t="s">
        <v>55</v>
      </c>
      <c r="E24" s="151" t="s">
        <v>224</v>
      </c>
      <c r="F24" s="152"/>
      <c r="G24" s="153"/>
      <c r="H24" s="45" t="s">
        <v>59</v>
      </c>
      <c r="I24" s="145"/>
      <c r="J24" s="145"/>
      <c r="K24" s="145"/>
    </row>
    <row r="25" spans="1:13" s="61" customFormat="1" ht="30" customHeight="1">
      <c r="A25" s="98" t="s">
        <v>197</v>
      </c>
      <c r="B25" s="98" t="s">
        <v>194</v>
      </c>
      <c r="C25" s="113" t="s">
        <v>189</v>
      </c>
      <c r="D25" s="45" t="s">
        <v>48</v>
      </c>
      <c r="E25" s="151" t="s">
        <v>222</v>
      </c>
      <c r="F25" s="164"/>
      <c r="G25" s="164"/>
      <c r="H25" s="54" t="s">
        <v>56</v>
      </c>
      <c r="I25" s="165" t="s">
        <v>223</v>
      </c>
      <c r="J25" s="115" t="s">
        <v>184</v>
      </c>
      <c r="K25" s="96" t="s">
        <v>57</v>
      </c>
      <c r="M25" s="67"/>
    </row>
    <row r="26" spans="1:11" s="61" customFormat="1" ht="30.75" customHeight="1">
      <c r="A26" s="99"/>
      <c r="B26" s="112"/>
      <c r="C26" s="114"/>
      <c r="D26" s="45" t="s">
        <v>55</v>
      </c>
      <c r="E26" s="151" t="s">
        <v>198</v>
      </c>
      <c r="F26" s="164"/>
      <c r="G26" s="164"/>
      <c r="H26" s="54" t="s">
        <v>56</v>
      </c>
      <c r="I26" s="165"/>
      <c r="J26" s="116"/>
      <c r="K26" s="97"/>
    </row>
    <row r="27" spans="1:11" ht="16.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19.5" customHeight="1">
      <c r="A28" s="142" t="s">
        <v>76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 ht="18.7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2"/>
    </row>
  </sheetData>
  <sheetProtection/>
  <mergeCells count="72">
    <mergeCell ref="A28:K28"/>
    <mergeCell ref="A29:K29"/>
    <mergeCell ref="I4:K4"/>
    <mergeCell ref="B19:B20"/>
    <mergeCell ref="C19:C20"/>
    <mergeCell ref="B15:B16"/>
    <mergeCell ref="C17:C18"/>
    <mergeCell ref="K17:K18"/>
    <mergeCell ref="I23:I24"/>
    <mergeCell ref="E16:G16"/>
    <mergeCell ref="K21:K22"/>
    <mergeCell ref="E23:G23"/>
    <mergeCell ref="E24:G24"/>
    <mergeCell ref="B17:B18"/>
    <mergeCell ref="K23:K24"/>
    <mergeCell ref="E26:G26"/>
    <mergeCell ref="E25:G25"/>
    <mergeCell ref="E19:G19"/>
    <mergeCell ref="I25:I26"/>
    <mergeCell ref="I21:I22"/>
    <mergeCell ref="D14:G14"/>
    <mergeCell ref="A27:K27"/>
    <mergeCell ref="E17:G17"/>
    <mergeCell ref="C15:C16"/>
    <mergeCell ref="C23:C24"/>
    <mergeCell ref="E18:G18"/>
    <mergeCell ref="E15:G15"/>
    <mergeCell ref="E20:G20"/>
    <mergeCell ref="A15:A22"/>
    <mergeCell ref="J21:J22"/>
    <mergeCell ref="J23:J24"/>
    <mergeCell ref="J17:J18"/>
    <mergeCell ref="I17:I18"/>
    <mergeCell ref="I15:I16"/>
    <mergeCell ref="J15:J16"/>
    <mergeCell ref="I14:J14"/>
    <mergeCell ref="J19:J20"/>
    <mergeCell ref="C11:E11"/>
    <mergeCell ref="F11:G11"/>
    <mergeCell ref="H11:K11"/>
    <mergeCell ref="A13:K13"/>
    <mergeCell ref="A12:K12"/>
    <mergeCell ref="B23:B24"/>
    <mergeCell ref="A23:A24"/>
    <mergeCell ref="K15:K16"/>
    <mergeCell ref="K19:K20"/>
    <mergeCell ref="A11:B11"/>
    <mergeCell ref="C10:K10"/>
    <mergeCell ref="A8:B8"/>
    <mergeCell ref="A10:B10"/>
    <mergeCell ref="A9:B9"/>
    <mergeCell ref="C7:K7"/>
    <mergeCell ref="A7:B7"/>
    <mergeCell ref="A6:K6"/>
    <mergeCell ref="C8:K8"/>
    <mergeCell ref="C9:K9"/>
    <mergeCell ref="A1:A4"/>
    <mergeCell ref="B1:H2"/>
    <mergeCell ref="B3:H4"/>
    <mergeCell ref="I1:K1"/>
    <mergeCell ref="I2:K2"/>
    <mergeCell ref="I3:K3"/>
    <mergeCell ref="K25:K26"/>
    <mergeCell ref="A25:A26"/>
    <mergeCell ref="I19:I20"/>
    <mergeCell ref="B21:B22"/>
    <mergeCell ref="C21:C22"/>
    <mergeCell ref="E21:G21"/>
    <mergeCell ref="E22:G22"/>
    <mergeCell ref="B25:B26"/>
    <mergeCell ref="C25:C26"/>
    <mergeCell ref="J25:J26"/>
  </mergeCells>
  <printOptions/>
  <pageMargins left="0.7" right="0.7" top="0.75" bottom="0.75" header="0" footer="0"/>
  <pageSetup orientation="landscape" scale="69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4A7D6"/>
    <outlinePr summaryBelow="0" summaryRight="0"/>
  </sheetPr>
  <dimension ref="A1:U22"/>
  <sheetViews>
    <sheetView showGridLines="0" tabSelected="1" zoomScale="85" zoomScaleNormal="85" zoomScalePageLayoutView="0" workbookViewId="0" topLeftCell="B11">
      <selection activeCell="K16" sqref="K16"/>
    </sheetView>
  </sheetViews>
  <sheetFormatPr defaultColWidth="14.421875" defaultRowHeight="15" customHeight="1"/>
  <cols>
    <col min="1" max="1" width="17.7109375" style="43" customWidth="1"/>
    <col min="2" max="2" width="36.7109375" style="43" customWidth="1"/>
    <col min="3" max="3" width="5.28125" style="43" customWidth="1"/>
    <col min="4" max="4" width="15.57421875" style="43" customWidth="1"/>
    <col min="5" max="5" width="14.7109375" style="43" customWidth="1"/>
    <col min="6" max="6" width="14.57421875" style="43" customWidth="1"/>
    <col min="7" max="7" width="15.28125" style="43" customWidth="1"/>
    <col min="8" max="9" width="16.421875" style="43" customWidth="1"/>
    <col min="10" max="10" width="15.7109375" style="43" customWidth="1"/>
    <col min="11" max="11" width="17.57421875" style="43" customWidth="1"/>
    <col min="12" max="12" width="18.140625" style="43" customWidth="1"/>
    <col min="13" max="13" width="16.140625" style="43" customWidth="1"/>
    <col min="14" max="14" width="19.140625" style="43" customWidth="1"/>
    <col min="15" max="15" width="15.421875" style="43" customWidth="1"/>
    <col min="16" max="16384" width="14.421875" style="43" customWidth="1"/>
  </cols>
  <sheetData>
    <row r="1" spans="1:15" ht="16.5">
      <c r="A1" s="191"/>
      <c r="B1" s="194" t="s">
        <v>192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2" t="str">
        <f>Identificación!I1</f>
        <v>Código: 1TR-GTH-IND-01</v>
      </c>
      <c r="N1" s="193"/>
      <c r="O1" s="193"/>
    </row>
    <row r="2" spans="1:15" ht="16.5">
      <c r="A2" s="191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2" t="str">
        <f>Identificación!I2</f>
        <v>Fecha: 22/08/2018</v>
      </c>
      <c r="N2" s="193"/>
      <c r="O2" s="193"/>
    </row>
    <row r="3" spans="1:15" ht="16.5">
      <c r="A3" s="191"/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2" t="str">
        <f>Identificación!I3</f>
        <v>Versión: 2</v>
      </c>
      <c r="N3" s="193"/>
      <c r="O3" s="193"/>
    </row>
    <row r="4" spans="1:15" ht="16.5">
      <c r="A4" s="191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 t="s">
        <v>205</v>
      </c>
      <c r="N4" s="195"/>
      <c r="O4" s="195"/>
    </row>
    <row r="5" spans="1:15" ht="16.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1:15" ht="16.5">
      <c r="A6" s="181" t="s">
        <v>1</v>
      </c>
      <c r="B6" s="181"/>
      <c r="C6" s="189" t="str">
        <f>Identificación!C7</f>
        <v>Eficiencia en la gestión del Talento Humano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5" ht="16.5">
      <c r="A7" s="181" t="s">
        <v>3</v>
      </c>
      <c r="B7" s="181"/>
      <c r="C7" s="189" t="s">
        <v>245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</row>
    <row r="8" spans="1:15" ht="16.5">
      <c r="A8" s="181" t="s">
        <v>5</v>
      </c>
      <c r="B8" s="181"/>
      <c r="C8" s="182">
        <v>2021</v>
      </c>
      <c r="D8" s="182"/>
      <c r="E8" s="182"/>
      <c r="F8" s="182"/>
      <c r="G8" s="182"/>
      <c r="H8" s="183"/>
      <c r="I8" s="147" t="s">
        <v>6</v>
      </c>
      <c r="J8" s="120"/>
      <c r="K8" s="121"/>
      <c r="L8" s="186">
        <v>44365</v>
      </c>
      <c r="M8" s="182"/>
      <c r="N8" s="182"/>
      <c r="O8" s="183"/>
    </row>
    <row r="9" spans="1:15" ht="16.5">
      <c r="A9" s="181" t="s">
        <v>10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15" ht="16.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</row>
    <row r="11" spans="1:21" ht="21" customHeight="1">
      <c r="A11" s="180" t="s">
        <v>14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T11" s="43">
        <f>30-8</f>
        <v>22</v>
      </c>
      <c r="U11" s="43">
        <f>30-11</f>
        <v>19</v>
      </c>
    </row>
    <row r="12" spans="1:15" ht="27" customHeight="1">
      <c r="A12" s="44" t="s">
        <v>18</v>
      </c>
      <c r="B12" s="184" t="s">
        <v>30</v>
      </c>
      <c r="C12" s="185"/>
      <c r="D12" s="1" t="s">
        <v>16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</row>
    <row r="13" spans="1:15" ht="45" customHeight="1">
      <c r="A13" s="187" t="str">
        <f>Identificación!$B$15</f>
        <v>RETENCIÓN PERSONAL DE PLANTA</v>
      </c>
      <c r="B13" s="46" t="str">
        <f>Identificación!E15</f>
        <v>Cantidad de vancantes definitivas de empleos de derechos de carrera y Libre Nombramiento y Remoción</v>
      </c>
      <c r="C13" s="2" t="str">
        <f>Identificación!D15</f>
        <v>a</v>
      </c>
      <c r="D13" s="89">
        <v>22</v>
      </c>
      <c r="E13" s="3">
        <v>23</v>
      </c>
      <c r="F13" s="3">
        <v>23</v>
      </c>
      <c r="G13" s="3"/>
      <c r="H13" s="3"/>
      <c r="I13" s="86"/>
      <c r="J13" s="86"/>
      <c r="K13" s="86"/>
      <c r="L13" s="86"/>
      <c r="M13" s="3"/>
      <c r="N13" s="3"/>
      <c r="O13" s="3"/>
    </row>
    <row r="14" spans="1:15" ht="31.5" customHeight="1">
      <c r="A14" s="188"/>
      <c r="B14" s="46" t="str">
        <f>Identificación!E16</f>
        <v>Sumatoria total de empleos con derechos de carrera y Libre Nombramiento y Remoción</v>
      </c>
      <c r="C14" s="2" t="str">
        <f>Identificación!D16</f>
        <v>b </v>
      </c>
      <c r="D14" s="3">
        <v>75</v>
      </c>
      <c r="E14" s="3">
        <v>75</v>
      </c>
      <c r="F14" s="3">
        <v>75</v>
      </c>
      <c r="G14" s="3"/>
      <c r="H14" s="3"/>
      <c r="I14" s="86"/>
      <c r="J14" s="86"/>
      <c r="K14" s="86"/>
      <c r="L14" s="86"/>
      <c r="M14" s="3"/>
      <c r="N14" s="3"/>
      <c r="O14" s="3"/>
    </row>
    <row r="15" spans="1:15" ht="31.5" customHeight="1">
      <c r="A15" s="187" t="str">
        <f>Identificación!$B$17</f>
        <v>OPORTUNIDAD ASCENSO</v>
      </c>
      <c r="B15" s="46" t="str">
        <f>Identificación!E17</f>
        <v>Número funcionarios con derechos de carrera en encargo</v>
      </c>
      <c r="C15" s="2" t="str">
        <f>Identificación!D17</f>
        <v>a</v>
      </c>
      <c r="D15" s="3">
        <v>2</v>
      </c>
      <c r="E15" s="3">
        <v>2</v>
      </c>
      <c r="F15" s="3">
        <v>2</v>
      </c>
      <c r="G15" s="3"/>
      <c r="H15" s="3"/>
      <c r="I15" s="86"/>
      <c r="J15" s="86"/>
      <c r="K15" s="86"/>
      <c r="L15" s="86"/>
      <c r="M15" s="3"/>
      <c r="N15" s="3"/>
      <c r="O15" s="3"/>
    </row>
    <row r="16" spans="1:15" ht="31.5" customHeight="1">
      <c r="A16" s="188"/>
      <c r="B16" s="46" t="str">
        <f>Identificación!E18</f>
        <v>Sumatoria total de funcionarios con derechos de carrera</v>
      </c>
      <c r="C16" s="2" t="str">
        <f>Identificación!D18</f>
        <v>b</v>
      </c>
      <c r="D16" s="3">
        <v>23</v>
      </c>
      <c r="E16" s="3">
        <v>23</v>
      </c>
      <c r="F16" s="3">
        <v>23</v>
      </c>
      <c r="G16" s="3"/>
      <c r="H16" s="3"/>
      <c r="I16" s="86"/>
      <c r="J16" s="86"/>
      <c r="K16" s="86"/>
      <c r="L16" s="86"/>
      <c r="M16" s="3"/>
      <c r="N16" s="3"/>
      <c r="O16" s="3"/>
    </row>
    <row r="17" spans="1:16" ht="31.5" customHeight="1">
      <c r="A17" s="179" t="str">
        <f>Identificación!B19</f>
        <v>TASA DE ACCIDENTALIDAD</v>
      </c>
      <c r="B17" s="47" t="str">
        <f>Identificación!E19</f>
        <v>Número de Accidentes de Trabajo reportados</v>
      </c>
      <c r="C17" s="2" t="str">
        <f>Identificación!D19</f>
        <v>a</v>
      </c>
      <c r="D17" s="3">
        <v>0</v>
      </c>
      <c r="E17" s="3">
        <v>0</v>
      </c>
      <c r="F17" s="3">
        <v>0</v>
      </c>
      <c r="G17" s="3"/>
      <c r="H17" s="3"/>
      <c r="I17" s="86"/>
      <c r="J17" s="86"/>
      <c r="K17" s="86"/>
      <c r="L17" s="86"/>
      <c r="M17" s="3"/>
      <c r="N17" s="88"/>
      <c r="O17" s="88"/>
      <c r="P17" s="63"/>
    </row>
    <row r="18" spans="1:19" ht="31.5" customHeight="1">
      <c r="A18" s="175"/>
      <c r="B18" s="47" t="str">
        <f>Identificación!E20</f>
        <v>Número de empleados y contratistas</v>
      </c>
      <c r="C18" s="2" t="str">
        <f>Identificación!D20</f>
        <v>b</v>
      </c>
      <c r="D18" s="3">
        <v>217</v>
      </c>
      <c r="E18" s="3">
        <v>877</v>
      </c>
      <c r="F18" s="3">
        <v>1134</v>
      </c>
      <c r="G18" s="3"/>
      <c r="H18" s="3"/>
      <c r="I18" s="86"/>
      <c r="J18" s="86"/>
      <c r="K18" s="86"/>
      <c r="L18" s="86"/>
      <c r="M18" s="3"/>
      <c r="N18" s="3"/>
      <c r="O18" s="3"/>
      <c r="S18" s="81"/>
    </row>
    <row r="19" spans="1:17" ht="47.25" customHeight="1">
      <c r="A19" s="179" t="str">
        <f>Identificación!B21</f>
        <v>PARTICIPACIÓN OFERTA DE CAPACITACIÓN, BIENESTAR E INCENTIVOS</v>
      </c>
      <c r="B19" s="47" t="str">
        <f>Identificación!E21</f>
        <v>Sumatoria de asistencias a actividades de bienestar, capacitación e incentivos realizadas en el periodo</v>
      </c>
      <c r="C19" s="2" t="s">
        <v>48</v>
      </c>
      <c r="D19" s="87">
        <v>85</v>
      </c>
      <c r="E19" s="87">
        <v>249</v>
      </c>
      <c r="F19" s="87">
        <v>179</v>
      </c>
      <c r="G19" s="87"/>
      <c r="H19" s="87"/>
      <c r="I19" s="85"/>
      <c r="J19" s="85"/>
      <c r="K19" s="85"/>
      <c r="L19" s="85"/>
      <c r="M19" s="87"/>
      <c r="N19" s="87"/>
      <c r="O19" s="87"/>
      <c r="Q19" s="43" t="s">
        <v>238</v>
      </c>
    </row>
    <row r="20" spans="1:15" ht="31.5" customHeight="1">
      <c r="A20" s="175"/>
      <c r="B20" s="47" t="str">
        <f>Identificación!E22</f>
        <v>Actividades de bienestar capacitación e incentivos realizadas en el periodo</v>
      </c>
      <c r="C20" s="2" t="str">
        <f>Identificación!D26</f>
        <v>b</v>
      </c>
      <c r="D20" s="87">
        <v>2</v>
      </c>
      <c r="E20" s="87">
        <v>8</v>
      </c>
      <c r="F20" s="87">
        <v>4</v>
      </c>
      <c r="G20" s="87"/>
      <c r="H20" s="87"/>
      <c r="I20" s="85"/>
      <c r="J20" s="85"/>
      <c r="K20" s="85"/>
      <c r="L20" s="85"/>
      <c r="M20" s="87"/>
      <c r="N20" s="87"/>
      <c r="O20" s="87"/>
    </row>
    <row r="21" spans="1:15" s="94" customFormat="1" ht="31.5" customHeight="1">
      <c r="A21" s="174" t="str">
        <f>Identificación!$B$23</f>
        <v>RECAUDO INCAPACIDADES CON EPS</v>
      </c>
      <c r="B21" s="47" t="str">
        <f>Identificación!E23</f>
        <v>Suma total del valor recaudado por incapacidades en el mes</v>
      </c>
      <c r="C21" s="2" t="str">
        <f>Identificación!D23</f>
        <v>a</v>
      </c>
      <c r="D21" s="90" t="s">
        <v>240</v>
      </c>
      <c r="E21" s="90" t="s">
        <v>240</v>
      </c>
      <c r="F21" s="90">
        <v>214793527</v>
      </c>
      <c r="G21" s="90"/>
      <c r="H21" s="90"/>
      <c r="I21" s="91"/>
      <c r="J21" s="92"/>
      <c r="K21" s="92"/>
      <c r="L21" s="92"/>
      <c r="M21" s="93"/>
      <c r="N21" s="93"/>
      <c r="O21" s="93"/>
    </row>
    <row r="22" spans="1:15" s="94" customFormat="1" ht="31.5" customHeight="1">
      <c r="A22" s="175"/>
      <c r="B22" s="47" t="str">
        <f>Identificación!E24</f>
        <v>Suma total del valor por recaudar por concepto de incapacidades a la fecha</v>
      </c>
      <c r="C22" s="2" t="s">
        <v>55</v>
      </c>
      <c r="D22" s="90">
        <v>223606884</v>
      </c>
      <c r="E22" s="90">
        <v>230689018</v>
      </c>
      <c r="F22" s="90">
        <v>233650037</v>
      </c>
      <c r="G22" s="90"/>
      <c r="H22" s="90"/>
      <c r="I22" s="91"/>
      <c r="J22" s="92"/>
      <c r="K22" s="92"/>
      <c r="L22" s="92"/>
      <c r="M22" s="93"/>
      <c r="N22" s="93"/>
      <c r="O22" s="93"/>
    </row>
  </sheetData>
  <sheetProtection/>
  <mergeCells count="26">
    <mergeCell ref="A15:A16"/>
    <mergeCell ref="A1:A4"/>
    <mergeCell ref="M1:O1"/>
    <mergeCell ref="M2:O2"/>
    <mergeCell ref="M3:O3"/>
    <mergeCell ref="B1:L2"/>
    <mergeCell ref="M4:O4"/>
    <mergeCell ref="B3:L4"/>
    <mergeCell ref="L8:O8"/>
    <mergeCell ref="A13:A14"/>
    <mergeCell ref="A6:B6"/>
    <mergeCell ref="C6:O6"/>
    <mergeCell ref="A7:B7"/>
    <mergeCell ref="C7:O7"/>
    <mergeCell ref="A8:B8"/>
    <mergeCell ref="C8:H8"/>
    <mergeCell ref="A21:A22"/>
    <mergeCell ref="A5:O5"/>
    <mergeCell ref="I8:K8"/>
    <mergeCell ref="A19:A20"/>
    <mergeCell ref="A10:O10"/>
    <mergeCell ref="A11:O11"/>
    <mergeCell ref="A9:B9"/>
    <mergeCell ref="C9:O9"/>
    <mergeCell ref="B12:C12"/>
    <mergeCell ref="A17:A18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9CB9C"/>
    <outlinePr summaryBelow="0" summaryRight="0"/>
  </sheetPr>
  <dimension ref="A1:N31"/>
  <sheetViews>
    <sheetView showGridLines="0" zoomScalePageLayoutView="0" workbookViewId="0" topLeftCell="A10">
      <selection activeCell="F14" sqref="F14"/>
    </sheetView>
  </sheetViews>
  <sheetFormatPr defaultColWidth="14.421875" defaultRowHeight="15" customHeight="1"/>
  <cols>
    <col min="1" max="1" width="33.421875" style="48" customWidth="1"/>
    <col min="2" max="2" width="14.8515625" style="48" customWidth="1"/>
    <col min="3" max="14" width="11.140625" style="48" customWidth="1"/>
    <col min="15" max="16384" width="14.421875" style="48" customWidth="1"/>
  </cols>
  <sheetData>
    <row r="1" spans="1:14" ht="15" customHeight="1">
      <c r="A1" s="228"/>
      <c r="B1" s="222" t="s">
        <v>192</v>
      </c>
      <c r="C1" s="223"/>
      <c r="D1" s="223"/>
      <c r="E1" s="223"/>
      <c r="F1" s="223"/>
      <c r="G1" s="223"/>
      <c r="H1" s="223"/>
      <c r="I1" s="223"/>
      <c r="J1" s="223"/>
      <c r="K1" s="224"/>
      <c r="L1" s="193" t="str">
        <f>Identificación!I1</f>
        <v>Código: 1TR-GTH-IND-01</v>
      </c>
      <c r="M1" s="193"/>
      <c r="N1" s="193"/>
    </row>
    <row r="2" spans="1:14" ht="15" customHeight="1">
      <c r="A2" s="229"/>
      <c r="B2" s="225"/>
      <c r="C2" s="226"/>
      <c r="D2" s="226"/>
      <c r="E2" s="226"/>
      <c r="F2" s="226"/>
      <c r="G2" s="226"/>
      <c r="H2" s="226"/>
      <c r="I2" s="226"/>
      <c r="J2" s="226"/>
      <c r="K2" s="227"/>
      <c r="L2" s="193" t="str">
        <f>Identificación!I2</f>
        <v>Fecha: 22/08/2018</v>
      </c>
      <c r="M2" s="193"/>
      <c r="N2" s="193"/>
    </row>
    <row r="3" spans="1:14" ht="20.25" customHeight="1">
      <c r="A3" s="229"/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4"/>
      <c r="L3" s="193" t="str">
        <f>Identificación!I3</f>
        <v>Versión: 2</v>
      </c>
      <c r="M3" s="193"/>
      <c r="N3" s="193"/>
    </row>
    <row r="4" spans="1:14" ht="22.5" customHeight="1">
      <c r="A4" s="230"/>
      <c r="B4" s="225"/>
      <c r="C4" s="226"/>
      <c r="D4" s="226"/>
      <c r="E4" s="226"/>
      <c r="F4" s="226"/>
      <c r="G4" s="226"/>
      <c r="H4" s="226"/>
      <c r="I4" s="226"/>
      <c r="J4" s="226"/>
      <c r="K4" s="227"/>
      <c r="L4" s="193" t="s">
        <v>206</v>
      </c>
      <c r="M4" s="193"/>
      <c r="N4" s="193"/>
    </row>
    <row r="5" spans="1:14" ht="14.2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</row>
    <row r="6" spans="1:14" ht="16.5" customHeight="1">
      <c r="A6" s="211" t="s">
        <v>1</v>
      </c>
      <c r="B6" s="201"/>
      <c r="C6" s="197"/>
      <c r="D6" s="200" t="str">
        <f>Identificación!C7</f>
        <v>Eficiencia en la gestión del Talento Humano</v>
      </c>
      <c r="E6" s="201"/>
      <c r="F6" s="201"/>
      <c r="G6" s="201"/>
      <c r="H6" s="201"/>
      <c r="I6" s="201"/>
      <c r="J6" s="201"/>
      <c r="K6" s="201"/>
      <c r="L6" s="201"/>
      <c r="M6" s="201"/>
      <c r="N6" s="197"/>
    </row>
    <row r="7" spans="1:14" ht="16.5" customHeight="1">
      <c r="A7" s="211" t="s">
        <v>4</v>
      </c>
      <c r="B7" s="201"/>
      <c r="C7" s="197"/>
      <c r="D7" s="200" t="s">
        <v>245</v>
      </c>
      <c r="E7" s="201"/>
      <c r="F7" s="201"/>
      <c r="G7" s="201"/>
      <c r="H7" s="201"/>
      <c r="I7" s="201"/>
      <c r="J7" s="201"/>
      <c r="K7" s="201"/>
      <c r="L7" s="201"/>
      <c r="M7" s="201"/>
      <c r="N7" s="197"/>
    </row>
    <row r="8" spans="1:14" ht="16.5" customHeight="1">
      <c r="A8" s="213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ht="21" customHeight="1">
      <c r="A9" s="212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</row>
    <row r="10" spans="1:14" ht="32.25" customHeight="1">
      <c r="A10" s="64" t="s">
        <v>13</v>
      </c>
      <c r="B10" s="65" t="s">
        <v>217</v>
      </c>
      <c r="C10" s="66" t="s">
        <v>218</v>
      </c>
      <c r="D10" s="66" t="s">
        <v>19</v>
      </c>
      <c r="E10" s="66" t="s">
        <v>20</v>
      </c>
      <c r="F10" s="66" t="s">
        <v>21</v>
      </c>
      <c r="G10" s="66" t="s">
        <v>22</v>
      </c>
      <c r="H10" s="66" t="s">
        <v>23</v>
      </c>
      <c r="I10" s="66" t="s">
        <v>24</v>
      </c>
      <c r="J10" s="66" t="s">
        <v>25</v>
      </c>
      <c r="K10" s="66" t="s">
        <v>219</v>
      </c>
      <c r="L10" s="66" t="s">
        <v>27</v>
      </c>
      <c r="M10" s="66" t="s">
        <v>28</v>
      </c>
      <c r="N10" s="66" t="s">
        <v>29</v>
      </c>
    </row>
    <row r="11" spans="1:14" ht="38.25" customHeight="1">
      <c r="A11" s="73" t="str">
        <f>+Identificación!I15</f>
        <v>Porcentaje de vacantes definitivas</v>
      </c>
      <c r="B11" s="68" t="s">
        <v>200</v>
      </c>
      <c r="C11" s="69">
        <f>+'Seguimiento 2021'!D13/'Seguimiento 2021'!D14</f>
        <v>0.29333333333333333</v>
      </c>
      <c r="D11" s="69">
        <f>+'Seguimiento 2021'!E13/'Seguimiento 2021'!E14</f>
        <v>0.30666666666666664</v>
      </c>
      <c r="E11" s="69">
        <f>+'Seguimiento 2021'!F13/'Seguimiento 2021'!F14</f>
        <v>0.30666666666666664</v>
      </c>
      <c r="F11" s="69" t="e">
        <f>+'Seguimiento 2021'!G13/'Seguimiento 2021'!G14</f>
        <v>#DIV/0!</v>
      </c>
      <c r="G11" s="69" t="e">
        <f>+'Seguimiento 2021'!H13/'Seguimiento 2021'!H14</f>
        <v>#DIV/0!</v>
      </c>
      <c r="H11" s="69"/>
      <c r="I11" s="69"/>
      <c r="J11" s="69"/>
      <c r="K11" s="69"/>
      <c r="L11" s="69"/>
      <c r="M11" s="69"/>
      <c r="N11" s="69"/>
    </row>
    <row r="12" spans="1:14" ht="38.25" customHeight="1">
      <c r="A12" s="73" t="str">
        <f>+Identificación!I17</f>
        <v>Porcentaje de funcionarios en encargo</v>
      </c>
      <c r="B12" s="70">
        <v>0.7742</v>
      </c>
      <c r="C12" s="69">
        <f>+'Seguimiento 2021'!D15/'Seguimiento 2021'!D16</f>
        <v>0.08695652173913043</v>
      </c>
      <c r="D12" s="69">
        <f>+'Seguimiento 2021'!E15/'Seguimiento 2021'!E16</f>
        <v>0.08695652173913043</v>
      </c>
      <c r="E12" s="69">
        <f>+'Seguimiento 2021'!F15/'Seguimiento 2021'!F16</f>
        <v>0.08695652173913043</v>
      </c>
      <c r="F12" s="69" t="e">
        <f>+'Seguimiento 2021'!G15/'Seguimiento 2021'!G16</f>
        <v>#DIV/0!</v>
      </c>
      <c r="G12" s="69" t="e">
        <f>+'Seguimiento 2021'!H15/'Seguimiento 2021'!H16</f>
        <v>#DIV/0!</v>
      </c>
      <c r="H12" s="69"/>
      <c r="I12" s="69"/>
      <c r="J12" s="69"/>
      <c r="K12" s="69"/>
      <c r="L12" s="69"/>
      <c r="M12" s="69"/>
      <c r="N12" s="69"/>
    </row>
    <row r="13" spans="1:14" ht="38.25" customHeight="1">
      <c r="A13" s="73" t="str">
        <f>+Identificación!I19</f>
        <v>Cantidad de accidentes por cada 1000 trabajadores expuestos</v>
      </c>
      <c r="B13" s="68">
        <f>4.47*4</f>
        <v>17.88</v>
      </c>
      <c r="C13" s="71">
        <f>+'Seguimiento 2021'!D17/'Seguimiento 2021'!D18*100</f>
        <v>0</v>
      </c>
      <c r="D13" s="71">
        <f>+'Seguimiento 2021'!E17/'Seguimiento 2021'!E18*1000</f>
        <v>0</v>
      </c>
      <c r="E13" s="71">
        <f>+'Seguimiento 2021'!F17/'Seguimiento 2021'!F18*1000</f>
        <v>0</v>
      </c>
      <c r="F13" s="71" t="e">
        <f>+'Seguimiento 2021'!G17/'Seguimiento 2021'!G18*1000</f>
        <v>#DIV/0!</v>
      </c>
      <c r="G13" s="71" t="e">
        <f>+'Seguimiento 2021'!H17/'Seguimiento 2021'!H18*1000</f>
        <v>#DIV/0!</v>
      </c>
      <c r="H13" s="71"/>
      <c r="I13" s="71"/>
      <c r="J13" s="71"/>
      <c r="K13" s="71"/>
      <c r="L13" s="71"/>
      <c r="M13" s="71"/>
      <c r="N13" s="71"/>
    </row>
    <row r="14" spans="1:14" ht="38.25" customHeight="1">
      <c r="A14" s="73" t="str">
        <f>+Identificación!I21</f>
        <v>Promedio de asistencias a la oferta de capacitacion, bienestar e incentivos</v>
      </c>
      <c r="B14" s="68">
        <v>55.5</v>
      </c>
      <c r="C14" s="72">
        <f>+'Seguimiento 2021'!D19/'Seguimiento 2021'!D20</f>
        <v>42.5</v>
      </c>
      <c r="D14" s="72">
        <f>+'Seguimiento 2021'!E19/'Seguimiento 2021'!E20</f>
        <v>31.125</v>
      </c>
      <c r="E14" s="72">
        <f>+'Seguimiento 2021'!F19/'Seguimiento 2021'!F20</f>
        <v>44.75</v>
      </c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38.25" customHeight="1">
      <c r="A15" s="73" t="str">
        <f>+Identificación!I23</f>
        <v>Porcentaje de recaudo por concepto de incapacidades</v>
      </c>
      <c r="B15" s="74">
        <v>0.44628636981024633</v>
      </c>
      <c r="C15" s="82" t="e">
        <f>+'Seguimiento 2021'!D21/'Seguimiento 2021'!D22</f>
        <v>#VALUE!</v>
      </c>
      <c r="D15" s="82" t="e">
        <f>+'Seguimiento 2021'!E21/'Seguimiento 2021'!E22</f>
        <v>#VALUE!</v>
      </c>
      <c r="E15" s="82">
        <f>+'Seguimiento 2021'!F21/'Seguimiento 2021'!F22</f>
        <v>0.9192959254699369</v>
      </c>
      <c r="F15" s="82" t="e">
        <f>+'Seguimiento 2021'!G21/'Seguimiento 2021'!G22</f>
        <v>#DIV/0!</v>
      </c>
      <c r="G15" s="82" t="e">
        <f>+'Seguimiento 2021'!H21/'Seguimiento 2021'!H22</f>
        <v>#DIV/0!</v>
      </c>
      <c r="H15" s="82" t="e">
        <f>+'Seguimiento 2021'!I21/'Seguimiento 2021'!I22</f>
        <v>#DIV/0!</v>
      </c>
      <c r="I15" s="82"/>
      <c r="J15" s="82"/>
      <c r="K15" s="82"/>
      <c r="L15" s="69"/>
      <c r="M15" s="69"/>
      <c r="N15" s="69"/>
    </row>
    <row r="16" spans="1:14" ht="14.25" customHeight="1">
      <c r="A16" s="19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ht="18" customHeight="1">
      <c r="A17" s="212" t="s">
        <v>32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26.25" customHeight="1">
      <c r="A18" s="219" t="s">
        <v>36</v>
      </c>
      <c r="B18" s="120"/>
      <c r="C18" s="120"/>
      <c r="D18" s="120"/>
      <c r="E18" s="120"/>
      <c r="F18" s="120"/>
      <c r="G18" s="121"/>
      <c r="H18" s="218" t="s">
        <v>37</v>
      </c>
      <c r="I18" s="120"/>
      <c r="J18" s="120"/>
      <c r="K18" s="121"/>
      <c r="L18" s="207" t="s">
        <v>39</v>
      </c>
      <c r="M18" s="120"/>
      <c r="N18" s="121"/>
    </row>
    <row r="19" spans="1:14" ht="33.75" customHeight="1">
      <c r="A19" s="75" t="s">
        <v>41</v>
      </c>
      <c r="B19" s="220" t="s">
        <v>13</v>
      </c>
      <c r="C19" s="221"/>
      <c r="D19" s="140"/>
      <c r="E19" s="49" t="s">
        <v>44</v>
      </c>
      <c r="F19" s="50" t="s">
        <v>46</v>
      </c>
      <c r="G19" s="51" t="s">
        <v>47</v>
      </c>
      <c r="H19" s="76" t="s">
        <v>49</v>
      </c>
      <c r="I19" s="76" t="s">
        <v>50</v>
      </c>
      <c r="J19" s="76" t="s">
        <v>51</v>
      </c>
      <c r="K19" s="76" t="s">
        <v>52</v>
      </c>
      <c r="L19" s="77" t="s">
        <v>53</v>
      </c>
      <c r="M19" s="217" t="s">
        <v>54</v>
      </c>
      <c r="N19" s="140"/>
    </row>
    <row r="20" spans="1:14" ht="45" customHeight="1">
      <c r="A20" s="80" t="str">
        <f>'Seguimiento 2021'!A13</f>
        <v>RETENCIÓN PERSONAL DE PLANTA</v>
      </c>
      <c r="B20" s="198" t="str">
        <f>+A11</f>
        <v>Porcentaje de vacantes definitivas</v>
      </c>
      <c r="C20" s="107"/>
      <c r="D20" s="108"/>
      <c r="E20" s="78" t="s">
        <v>200</v>
      </c>
      <c r="F20" s="78" t="s">
        <v>200</v>
      </c>
      <c r="G20" s="78" t="s">
        <v>200</v>
      </c>
      <c r="H20" s="79">
        <f>+E11</f>
        <v>0.30666666666666664</v>
      </c>
      <c r="I20" s="79">
        <f>+H11</f>
        <v>0</v>
      </c>
      <c r="J20" s="79">
        <f>+K11</f>
        <v>0</v>
      </c>
      <c r="K20" s="79"/>
      <c r="L20" s="52"/>
      <c r="M20" s="196"/>
      <c r="N20" s="197"/>
    </row>
    <row r="21" spans="1:14" ht="39.75" customHeight="1">
      <c r="A21" s="80" t="str">
        <f>'Seguimiento 2021'!A15</f>
        <v>OPORTUNIDAD ASCENSO</v>
      </c>
      <c r="B21" s="198" t="str">
        <f>+A12</f>
        <v>Porcentaje de funcionarios en encargo</v>
      </c>
      <c r="C21" s="107"/>
      <c r="D21" s="108"/>
      <c r="E21" s="78" t="s">
        <v>233</v>
      </c>
      <c r="F21" s="78" t="s">
        <v>235</v>
      </c>
      <c r="G21" s="78" t="s">
        <v>234</v>
      </c>
      <c r="H21" s="79">
        <f>SUM('Seguimiento 2021'!D15:F15)/SUM('Seguimiento 2021'!D16:F16)</f>
        <v>0.08695652173913043</v>
      </c>
      <c r="I21" s="79">
        <f>+H12</f>
        <v>0</v>
      </c>
      <c r="J21" s="79">
        <f>+K12</f>
        <v>0</v>
      </c>
      <c r="K21" s="79"/>
      <c r="L21" s="52"/>
      <c r="M21" s="196"/>
      <c r="N21" s="197"/>
    </row>
    <row r="22" spans="1:14" ht="42" customHeight="1">
      <c r="A22" s="80" t="str">
        <f>'Seguimiento 2021'!A17</f>
        <v>TASA DE ACCIDENTALIDAD</v>
      </c>
      <c r="B22" s="198" t="str">
        <f>+A13</f>
        <v>Cantidad de accidentes por cada 1000 trabajadores expuestos</v>
      </c>
      <c r="C22" s="107"/>
      <c r="D22" s="108"/>
      <c r="E22" s="78" t="s">
        <v>200</v>
      </c>
      <c r="F22" s="78" t="s">
        <v>200</v>
      </c>
      <c r="G22" s="78" t="s">
        <v>200</v>
      </c>
      <c r="H22" s="79">
        <f>SUM('Seguimiento 2021'!D17:F17)/SUM('Seguimiento 2021'!D18:F18)</f>
        <v>0</v>
      </c>
      <c r="I22" s="79">
        <f>+H13</f>
        <v>0</v>
      </c>
      <c r="J22" s="79">
        <f>+K13</f>
        <v>0</v>
      </c>
      <c r="K22" s="79"/>
      <c r="L22" s="52"/>
      <c r="M22" s="196"/>
      <c r="N22" s="197"/>
    </row>
    <row r="23" spans="1:14" ht="69" customHeight="1">
      <c r="A23" s="80" t="str">
        <f>'Seguimiento 2021'!A19</f>
        <v>PARTICIPACIÓN OFERTA DE CAPACITACIÓN, BIENESTAR E INCENTIVOS</v>
      </c>
      <c r="B23" s="198" t="str">
        <f>+A14</f>
        <v>Promedio de asistencias a la oferta de capacitacion, bienestar e incentivos</v>
      </c>
      <c r="C23" s="107"/>
      <c r="D23" s="108"/>
      <c r="E23" s="78" t="s">
        <v>227</v>
      </c>
      <c r="F23" s="78" t="s">
        <v>228</v>
      </c>
      <c r="G23" s="78" t="s">
        <v>229</v>
      </c>
      <c r="H23" s="79">
        <f>SUM('Seguimiento 2021'!D19:F19)/SUM('Seguimiento 2021'!D20:F20)</f>
        <v>36.642857142857146</v>
      </c>
      <c r="I23" s="79">
        <f>+H14</f>
        <v>0</v>
      </c>
      <c r="J23" s="79">
        <f>+K14</f>
        <v>0</v>
      </c>
      <c r="K23" s="79"/>
      <c r="L23" s="52"/>
      <c r="M23" s="196"/>
      <c r="N23" s="197"/>
    </row>
    <row r="24" spans="1:14" ht="45.75" customHeight="1">
      <c r="A24" s="80" t="str">
        <f>'Seguimiento 2021'!A21</f>
        <v>RECAUDO INCAPACIDADES CON EPS</v>
      </c>
      <c r="B24" s="198" t="str">
        <f>+A15</f>
        <v>Porcentaje de recaudo por concepto de incapacidades</v>
      </c>
      <c r="C24" s="107"/>
      <c r="D24" s="108"/>
      <c r="E24" s="78" t="s">
        <v>230</v>
      </c>
      <c r="F24" s="78" t="s">
        <v>231</v>
      </c>
      <c r="G24" s="78" t="s">
        <v>232</v>
      </c>
      <c r="H24" s="83">
        <f>SUM('Seguimiento 2021'!D21:F21)/SUM('Seguimiento 2021'!D22:F22)</f>
        <v>0.31222442756508517</v>
      </c>
      <c r="I24" s="83" t="e">
        <f>+H15</f>
        <v>#DIV/0!</v>
      </c>
      <c r="J24" s="83"/>
      <c r="K24" s="79"/>
      <c r="L24" s="52"/>
      <c r="M24" s="196"/>
      <c r="N24" s="197"/>
    </row>
    <row r="26" spans="1:14" ht="17.25" customHeight="1">
      <c r="A26" s="214" t="s">
        <v>67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1:14" s="95" customFormat="1" ht="63" customHeight="1">
      <c r="A27" s="84" t="str">
        <f>+A20</f>
        <v>RETENCIÓN PERSONAL DE PLANTA</v>
      </c>
      <c r="B27" s="202" t="s">
        <v>242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6"/>
    </row>
    <row r="28" spans="1:14" s="95" customFormat="1" ht="56.25" customHeight="1">
      <c r="A28" s="84" t="str">
        <f>+A21</f>
        <v>OPORTUNIDAD ASCENSO</v>
      </c>
      <c r="B28" s="202" t="s">
        <v>241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1:14" s="95" customFormat="1" ht="37.5" customHeight="1">
      <c r="A29" s="84" t="str">
        <f>+A22</f>
        <v>TASA DE ACCIDENTALIDAD</v>
      </c>
      <c r="B29" s="202" t="s">
        <v>243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6"/>
    </row>
    <row r="30" spans="1:14" s="95" customFormat="1" ht="37.5" customHeight="1">
      <c r="A30" s="84" t="str">
        <f>+A23</f>
        <v>PARTICIPACIÓN OFERTA DE CAPACITACIÓN, BIENESTAR E INCENTIVOS</v>
      </c>
      <c r="B30" s="202" t="s">
        <v>239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</row>
    <row r="31" spans="1:14" s="95" customFormat="1" ht="40.5" customHeight="1">
      <c r="A31" s="84" t="str">
        <f>+A24</f>
        <v>RECAUDO INCAPACIDADES CON EPS</v>
      </c>
      <c r="B31" s="202" t="s">
        <v>244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</row>
  </sheetData>
  <sheetProtection/>
  <mergeCells count="37">
    <mergeCell ref="M19:N19"/>
    <mergeCell ref="H18:K18"/>
    <mergeCell ref="A18:G18"/>
    <mergeCell ref="B19:D19"/>
    <mergeCell ref="L2:N2"/>
    <mergeCell ref="L3:N3"/>
    <mergeCell ref="L4:N4"/>
    <mergeCell ref="B1:K2"/>
    <mergeCell ref="B3:K4"/>
    <mergeCell ref="A1:A4"/>
    <mergeCell ref="L1:N1"/>
    <mergeCell ref="A7:C7"/>
    <mergeCell ref="D7:N7"/>
    <mergeCell ref="A9:N9"/>
    <mergeCell ref="A8:N8"/>
    <mergeCell ref="A17:N17"/>
    <mergeCell ref="A6:C6"/>
    <mergeCell ref="B31:N31"/>
    <mergeCell ref="A5:N5"/>
    <mergeCell ref="B27:N27"/>
    <mergeCell ref="M21:N21"/>
    <mergeCell ref="M22:N22"/>
    <mergeCell ref="M24:N24"/>
    <mergeCell ref="B21:D21"/>
    <mergeCell ref="B22:D22"/>
    <mergeCell ref="B30:N30"/>
    <mergeCell ref="A26:N26"/>
    <mergeCell ref="M23:N23"/>
    <mergeCell ref="B23:D23"/>
    <mergeCell ref="A16:N16"/>
    <mergeCell ref="D6:N6"/>
    <mergeCell ref="B28:N28"/>
    <mergeCell ref="B29:N29"/>
    <mergeCell ref="B20:D20"/>
    <mergeCell ref="B24:D24"/>
    <mergeCell ref="M20:N20"/>
    <mergeCell ref="L18:N18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0.00390625" style="0" customWidth="1"/>
    <col min="2" max="2" width="38.00390625" style="0" customWidth="1"/>
    <col min="3" max="3" width="59.421875" style="0" customWidth="1"/>
    <col min="4" max="4" width="77.140625" style="0" customWidth="1"/>
    <col min="5" max="5" width="47.28125" style="0" customWidth="1"/>
    <col min="6" max="6" width="34.421875" style="0" customWidth="1"/>
    <col min="7" max="7" width="11.421875" style="0" customWidth="1"/>
    <col min="8" max="26" width="10.7109375" style="0" customWidth="1"/>
  </cols>
  <sheetData>
    <row r="1" spans="1:26" ht="34.5" customHeight="1">
      <c r="A1" s="7" t="s">
        <v>62</v>
      </c>
      <c r="B1" s="8" t="s">
        <v>63</v>
      </c>
      <c r="C1" s="9" t="s">
        <v>64</v>
      </c>
      <c r="D1" s="10" t="s">
        <v>65</v>
      </c>
      <c r="E1" s="11" t="s">
        <v>66</v>
      </c>
      <c r="F1" s="12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6.5" customHeight="1">
      <c r="A2" s="16" t="s">
        <v>68</v>
      </c>
      <c r="B2" s="17" t="s">
        <v>69</v>
      </c>
      <c r="C2" s="18" t="s">
        <v>60</v>
      </c>
      <c r="D2" s="19" t="s">
        <v>70</v>
      </c>
      <c r="E2" s="20" t="s">
        <v>71</v>
      </c>
      <c r="F2" s="21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6.5" customHeight="1">
      <c r="A3" s="22" t="s">
        <v>72</v>
      </c>
      <c r="B3" s="23" t="s">
        <v>35</v>
      </c>
      <c r="C3" s="18" t="s">
        <v>73</v>
      </c>
      <c r="D3" s="19" t="s">
        <v>74</v>
      </c>
      <c r="E3" s="20" t="s">
        <v>75</v>
      </c>
      <c r="F3" s="2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6.5" customHeight="1">
      <c r="A4" s="16" t="s">
        <v>77</v>
      </c>
      <c r="B4" s="23" t="s">
        <v>78</v>
      </c>
      <c r="C4" s="25" t="s">
        <v>61</v>
      </c>
      <c r="D4" s="26" t="s">
        <v>79</v>
      </c>
      <c r="E4" s="20" t="s">
        <v>80</v>
      </c>
      <c r="F4" s="21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6.5" customHeight="1">
      <c r="A5" s="27" t="s">
        <v>81</v>
      </c>
      <c r="B5" s="28"/>
      <c r="C5" s="25" t="s">
        <v>82</v>
      </c>
      <c r="D5" s="19" t="s">
        <v>83</v>
      </c>
      <c r="E5" s="21"/>
      <c r="F5" s="21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.5" customHeight="1">
      <c r="A6" s="29" t="s">
        <v>84</v>
      </c>
      <c r="B6" s="15"/>
      <c r="C6" s="30"/>
      <c r="D6" s="19" t="s">
        <v>85</v>
      </c>
      <c r="E6" s="31"/>
      <c r="F6" s="21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customHeight="1">
      <c r="A7" s="32" t="s">
        <v>86</v>
      </c>
      <c r="B7" s="15"/>
      <c r="C7" s="33"/>
      <c r="D7" s="34"/>
      <c r="E7" s="24"/>
      <c r="F7" s="21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32" t="s">
        <v>87</v>
      </c>
      <c r="B8" s="35" t="s">
        <v>88</v>
      </c>
      <c r="C8" s="36" t="s">
        <v>89</v>
      </c>
      <c r="D8" s="37" t="s">
        <v>90</v>
      </c>
      <c r="E8" s="38" t="s">
        <v>91</v>
      </c>
      <c r="F8" s="38" t="s">
        <v>92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15"/>
      <c r="B9" s="15" t="s">
        <v>93</v>
      </c>
      <c r="C9" s="15" t="s">
        <v>94</v>
      </c>
      <c r="D9" s="39" t="s">
        <v>95</v>
      </c>
      <c r="E9" s="13" t="s">
        <v>96</v>
      </c>
      <c r="F9" s="15" t="s">
        <v>97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15"/>
      <c r="B10" s="15" t="s">
        <v>98</v>
      </c>
      <c r="C10" s="15" t="s">
        <v>99</v>
      </c>
      <c r="D10" s="40" t="s">
        <v>100</v>
      </c>
      <c r="E10" s="13" t="s">
        <v>101</v>
      </c>
      <c r="F10" s="15" t="s">
        <v>102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15"/>
      <c r="B11" s="15" t="s">
        <v>103</v>
      </c>
      <c r="C11" s="15" t="s">
        <v>104</v>
      </c>
      <c r="D11" s="39" t="s">
        <v>105</v>
      </c>
      <c r="E11" s="13" t="s">
        <v>106</v>
      </c>
      <c r="F11" s="15" t="s">
        <v>107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15"/>
      <c r="B12" s="15" t="s">
        <v>108</v>
      </c>
      <c r="C12" s="15" t="s">
        <v>109</v>
      </c>
      <c r="D12" s="39" t="s">
        <v>110</v>
      </c>
      <c r="E12" s="13" t="s">
        <v>111</v>
      </c>
      <c r="F12" s="15" t="s">
        <v>112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15"/>
      <c r="B13" s="15" t="s">
        <v>113</v>
      </c>
      <c r="C13" s="15" t="s">
        <v>114</v>
      </c>
      <c r="D13" s="39" t="s">
        <v>115</v>
      </c>
      <c r="E13" s="13" t="s">
        <v>116</v>
      </c>
      <c r="F13" s="15" t="s">
        <v>33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15"/>
      <c r="B14" s="15" t="s">
        <v>117</v>
      </c>
      <c r="C14" s="15" t="s">
        <v>118</v>
      </c>
      <c r="D14" s="39" t="s">
        <v>119</v>
      </c>
      <c r="E14" s="13" t="s">
        <v>120</v>
      </c>
      <c r="F14" s="15" t="s">
        <v>121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.5" customHeight="1">
      <c r="A15" s="15"/>
      <c r="B15" s="15" t="s">
        <v>122</v>
      </c>
      <c r="C15" s="15" t="s">
        <v>123</v>
      </c>
      <c r="D15" s="39" t="s">
        <v>124</v>
      </c>
      <c r="E15" s="13" t="s">
        <v>125</v>
      </c>
      <c r="F15" s="15" t="s">
        <v>126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.5" customHeight="1">
      <c r="A16" s="15"/>
      <c r="B16" s="15"/>
      <c r="C16" s="15" t="s">
        <v>127</v>
      </c>
      <c r="D16" s="41"/>
      <c r="E16" s="13" t="s">
        <v>128</v>
      </c>
      <c r="F16" s="15" t="s">
        <v>129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>
      <c r="A17" s="15"/>
      <c r="B17" s="15"/>
      <c r="C17" s="15" t="s">
        <v>130</v>
      </c>
      <c r="D17" s="15"/>
      <c r="E17" s="13" t="s">
        <v>131</v>
      </c>
      <c r="F17" s="15" t="s">
        <v>132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>
      <c r="A18" s="42" t="s">
        <v>133</v>
      </c>
      <c r="B18" s="15"/>
      <c r="C18" s="15" t="s">
        <v>134</v>
      </c>
      <c r="D18" s="15"/>
      <c r="E18" s="13" t="s">
        <v>135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 customHeight="1">
      <c r="A19" s="43" t="s">
        <v>136</v>
      </c>
      <c r="B19" s="15"/>
      <c r="C19" s="15" t="s">
        <v>137</v>
      </c>
      <c r="D19" s="15"/>
      <c r="E19" s="13" t="s">
        <v>138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.5" customHeight="1">
      <c r="A20" s="43" t="s">
        <v>139</v>
      </c>
      <c r="B20" s="15"/>
      <c r="C20" s="15" t="s">
        <v>140</v>
      </c>
      <c r="D20" s="15"/>
      <c r="E20" s="13" t="s"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 customHeight="1">
      <c r="A21" s="15"/>
      <c r="B21" s="15"/>
      <c r="C21" s="15" t="s">
        <v>141</v>
      </c>
      <c r="D21" s="15"/>
      <c r="E21" s="13" t="s">
        <v>142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.5" customHeight="1">
      <c r="A22" s="15"/>
      <c r="B22" s="15"/>
      <c r="C22" s="15" t="s">
        <v>143</v>
      </c>
      <c r="D22" s="15"/>
      <c r="E22" s="13" t="s">
        <v>144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6.5" customHeight="1">
      <c r="A23" s="15"/>
      <c r="B23" s="15"/>
      <c r="C23" s="15" t="s">
        <v>145</v>
      </c>
      <c r="D23" s="15"/>
      <c r="E23" s="13" t="s">
        <v>146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.5" customHeight="1">
      <c r="A24" s="15"/>
      <c r="B24" s="15"/>
      <c r="C24" s="15" t="s">
        <v>147</v>
      </c>
      <c r="D24" s="15"/>
      <c r="E24" s="13" t="s">
        <v>148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6.5" customHeight="1">
      <c r="A25" s="15"/>
      <c r="B25" s="15"/>
      <c r="C25" s="15"/>
      <c r="D25" s="15"/>
      <c r="E25" s="13" t="s">
        <v>149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6.5" customHeight="1">
      <c r="A26" s="15"/>
      <c r="B26" s="15" t="s">
        <v>150</v>
      </c>
      <c r="C26" s="15">
        <v>2018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6.5" customHeight="1">
      <c r="A27" s="15"/>
      <c r="B27" s="15"/>
      <c r="C27" s="15">
        <v>2019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6.5" customHeight="1">
      <c r="A28" s="15"/>
      <c r="B28" s="15"/>
      <c r="C28" s="15">
        <v>2020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6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6.5" customHeight="1">
      <c r="A30" s="15"/>
      <c r="B30" s="15" t="s">
        <v>151</v>
      </c>
      <c r="C30" s="15" t="s">
        <v>152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6.5" customHeight="1">
      <c r="A31" s="15"/>
      <c r="B31" s="15"/>
      <c r="C31" s="15" t="s">
        <v>153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6.5" customHeight="1">
      <c r="A32" s="15"/>
      <c r="B32" s="15"/>
      <c r="C32" s="15" t="s">
        <v>154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6.5" customHeight="1">
      <c r="A33" s="15"/>
      <c r="B33" s="15"/>
      <c r="C33" s="15" t="s">
        <v>155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6.5" customHeight="1">
      <c r="A34" s="15"/>
      <c r="B34" s="15"/>
      <c r="C34" s="15" t="s">
        <v>156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6.5" customHeight="1">
      <c r="A35" s="15"/>
      <c r="B35" s="15"/>
      <c r="C35" s="15" t="s">
        <v>157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6.5" customHeight="1">
      <c r="A36" s="15"/>
      <c r="B36" s="15"/>
      <c r="C36" s="15" t="s">
        <v>158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6.5" customHeight="1">
      <c r="A37" s="15"/>
      <c r="B37" s="15"/>
      <c r="C37" s="15" t="s">
        <v>159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6.5" customHeight="1">
      <c r="A38" s="15"/>
      <c r="B38" s="15"/>
      <c r="C38" s="15" t="s">
        <v>160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6.5" customHeight="1">
      <c r="A39" s="15"/>
      <c r="B39" s="15"/>
      <c r="C39" s="15" t="s">
        <v>161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6.5" customHeight="1">
      <c r="A40" s="15"/>
      <c r="B40" s="15"/>
      <c r="C40" s="15" t="s">
        <v>162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6.5" customHeight="1">
      <c r="A41" s="15"/>
      <c r="B41" s="15"/>
      <c r="C41" s="15" t="s">
        <v>163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6.5" customHeight="1">
      <c r="A42" s="15"/>
      <c r="B42" s="15"/>
      <c r="C42" s="15" t="s">
        <v>164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6.5" customHeight="1">
      <c r="A43" s="15"/>
      <c r="B43" s="15"/>
      <c r="C43" s="15" t="s">
        <v>165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6.5" customHeight="1">
      <c r="A44" s="15"/>
      <c r="B44" s="15"/>
      <c r="C44" s="15" t="s">
        <v>166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6.5" customHeight="1">
      <c r="A45" s="15"/>
      <c r="B45" s="15"/>
      <c r="C45" s="15" t="s">
        <v>167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6.5" customHeight="1">
      <c r="A46" s="15"/>
      <c r="B46" s="15"/>
      <c r="C46" s="15" t="s">
        <v>168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6.5" customHeight="1">
      <c r="A47" s="15"/>
      <c r="B47" s="15"/>
      <c r="C47" s="15" t="s">
        <v>169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6.5" customHeight="1">
      <c r="A48" s="15"/>
      <c r="B48" s="15"/>
      <c r="C48" s="15" t="s">
        <v>170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6.5" customHeight="1">
      <c r="A49" s="15"/>
      <c r="B49" s="15"/>
      <c r="C49" s="15" t="s">
        <v>171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6.5" customHeight="1">
      <c r="A50" s="15"/>
      <c r="B50" s="15"/>
      <c r="C50" s="15" t="s">
        <v>172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6.5" customHeight="1">
      <c r="A51" s="15"/>
      <c r="B51" s="15"/>
      <c r="C51" s="15" t="s">
        <v>173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6.5" customHeight="1">
      <c r="A52" s="15"/>
      <c r="B52" s="15"/>
      <c r="C52" s="15" t="s">
        <v>174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6.5" customHeight="1">
      <c r="A53" s="15"/>
      <c r="B53" s="15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6.5" customHeight="1">
      <c r="A54" s="15"/>
      <c r="B54" s="15"/>
      <c r="C54" s="15" t="s">
        <v>176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6.5" customHeight="1">
      <c r="A55" s="15"/>
      <c r="B55" s="15"/>
      <c r="C55" s="15" t="s">
        <v>177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6.5" customHeight="1">
      <c r="A56" s="15"/>
      <c r="B56" s="15"/>
      <c r="C56" s="15" t="s">
        <v>178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6.5" customHeight="1">
      <c r="A57" s="15"/>
      <c r="B57" s="15"/>
      <c r="C57" s="15" t="s">
        <v>179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6.5" customHeight="1">
      <c r="A58" s="15"/>
      <c r="B58" s="15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6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6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6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6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6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6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6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6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6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6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6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6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6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6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6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6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6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6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6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6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6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6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6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6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6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6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6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6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6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6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6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6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6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6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6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6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6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6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6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6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6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6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6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6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6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6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6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6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6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6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6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6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6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6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6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6.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6.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6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6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6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6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6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6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6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6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6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6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6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6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6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6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6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6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6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6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6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6.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6.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6.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6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6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6.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6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6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6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6.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6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6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6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6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6.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6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6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6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6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6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6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6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6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6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6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6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6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6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6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6.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6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6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6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6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6.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6.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6.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6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6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6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6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6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6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6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6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6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6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6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6.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6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6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6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6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6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6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6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6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6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6.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6.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6.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6.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6.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6.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6.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6.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6.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6.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6.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6.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6.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6.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6.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6.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6.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6.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6.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6.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6.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6.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6.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6.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6.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6.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6.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6.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6.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6.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6.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6.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6.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6.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6.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6.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6.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6.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6.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6.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6.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6.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6.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6.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6.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6.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6.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6.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6.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6.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6.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6.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6.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6.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6.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6.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6.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6.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6.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6.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6.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6.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6.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6.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6.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6.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6.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6.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6.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6.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6.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6.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6.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6.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6.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6.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6.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6.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6.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6.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6.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6.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6.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6.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6.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6.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6.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6.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6.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6.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6.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6.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6.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6.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6.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6.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6.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6.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6.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6.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6.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6.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6.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6.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6.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6.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6.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6.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6.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6.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6.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6.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6.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6.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6.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6.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6.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6.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6.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6.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6.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6.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6.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6.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6.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6.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6.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6.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6.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6.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6.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6.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6.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6.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6.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6.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6.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6.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6.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6.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6.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6.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6.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6.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6.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6.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6.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6.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6.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6.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6.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6.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6.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6.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6.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6.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6.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6.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6.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6.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6.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6.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6.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6.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6.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6.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6.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6.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6.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6.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6.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6.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6.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6.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6.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6.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6.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6.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6.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6.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6.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6.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6.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6.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6.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6.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6.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6.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6.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6.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6.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6.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6.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6.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6.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6.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6.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6.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6.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6.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6.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6.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6.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6.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6.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6.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6.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6.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6.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6.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6.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6.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6.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6.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6.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6.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6.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6.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6.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6.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6.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6.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6.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6.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6.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6.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6.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6.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6.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6.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6.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6.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6.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6.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6.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6.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6.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6.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6.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6.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6.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6.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6.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6.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6.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6.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6.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6.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6.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6.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6.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6.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6.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6.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6.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6.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6.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6.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6.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6.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6.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6.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6.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6.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6.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6.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6.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6.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6.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6.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6.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6.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6.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6.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6.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6.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6.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6.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6.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6.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6.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6.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6.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6.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6.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6.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6.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6.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6.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6.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6.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6.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6.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6.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6.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6.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6.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6.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6.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6.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6.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6.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6.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6.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6.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6.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6.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6.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6.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6.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6.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6.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6.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6.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6.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6.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6.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6.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6.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6.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6.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6.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6.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6.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6.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6.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6.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6.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6.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6.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6.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6.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6.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6.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6.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6.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6.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6.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6.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6.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6.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6.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6.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6.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6.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6.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6.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6.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6.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6.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6.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6.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6.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6.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6.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6.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6.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6.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6.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6.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6.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6.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6.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6.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6.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6.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6.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6.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6.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6.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6.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6.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6.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6.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6.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6.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6.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6.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6.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6.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6.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6.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6.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6.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6.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6.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6.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6.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6.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6.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6.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6.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6.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6.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6.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6.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6.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6.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6.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6.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6.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6.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6.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6.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6.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6.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6.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6.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6.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6.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6.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6.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6.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6.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6.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6.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6.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6.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6.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6.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6.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6.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6.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6.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6.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6.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6.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6.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6.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6.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6.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6.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6.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6.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6.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6.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6.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6.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6.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6.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6.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6.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6.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6.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6.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6.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6.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6.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6.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6.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6.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6.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6.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6.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6.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6.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6.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6.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6.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6.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6.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6.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6.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6.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6.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6.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6.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6.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6.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6.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6.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6.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6.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6.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6.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6.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6.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6.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6.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6.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6.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6.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6.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6.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6.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6.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6.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6.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6.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6.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6.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6.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6.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6.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6.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6.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6.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6.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6.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6.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6.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6.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6.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6.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6.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6.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6.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6.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6.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6.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6.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6.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6.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6.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6.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6.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6.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6.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6.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6.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6.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6.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6.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6.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6.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6.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6.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6.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6.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6.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6.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6.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6.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6.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6.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6.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6.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6.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6.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6.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6.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6.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6.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6.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6.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6.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6.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6.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6.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6.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6.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6.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6.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6.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6.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6.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6.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6.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6.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6.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6.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6.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6.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6.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6.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6.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6.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6.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6.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6.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6.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6.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6.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6.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6.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6.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6.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6.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6.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6.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6.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6.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6.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6.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6.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6.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6.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6.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6.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6.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6.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6.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6.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6.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6.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6.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6.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6.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6.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6.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6.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6.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6.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6.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6.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6.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6.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6.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6.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6.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6.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6.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6.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6.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6.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6.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6.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6.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6.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6.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6.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6.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6.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6.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6.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6.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6.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6.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6.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6.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6.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6.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6.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6.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6.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6.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6.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6.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6.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6.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6.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6.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6.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6.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6.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6.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6.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6.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6.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6.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6.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6.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6.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6.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6.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6.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6.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6.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6.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6.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6.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6.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6.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6.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6.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6.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6.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6.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6.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6.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6.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6.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6.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6.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6.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6.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6.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6.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6.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6.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6.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6.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6.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6.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6.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6.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6.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6.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6.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6.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6.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6.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6.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6.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6.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6.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6.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6.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6.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6.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6.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6.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6.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6.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6.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6.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6.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6.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6.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6.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6.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6.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6.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6.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6.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6.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6.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6.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6.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6.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6.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6.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6.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6.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6.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6.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6.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6.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6.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6.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6.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6.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6.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6.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6.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6.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6.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6.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6.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6.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6.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6.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6.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6.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6.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6.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6.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6.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6.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6.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6.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6.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6.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6.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6.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6.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6.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6.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6.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6.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6.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6.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6.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6.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6.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6.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6.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6.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6.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6.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6.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6.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6.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6.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6.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6.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6.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6.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6.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6.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6.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6.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6.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6.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6.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6.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6.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6.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6.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6.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6.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6.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6.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6.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6.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6.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6.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6.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6.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6.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6.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6.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6.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6.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6.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6.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6.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6.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ELICAS</dc:creator>
  <cp:keywords/>
  <dc:description/>
  <cp:lastModifiedBy>PLANEACION</cp:lastModifiedBy>
  <cp:lastPrinted>2018-10-24T15:59:52Z</cp:lastPrinted>
  <dcterms:created xsi:type="dcterms:W3CDTF">2018-06-08T15:48:31Z</dcterms:created>
  <dcterms:modified xsi:type="dcterms:W3CDTF">2021-06-21T13:54:07Z</dcterms:modified>
  <cp:category/>
  <cp:version/>
  <cp:contentType/>
  <cp:contentStatus/>
</cp:coreProperties>
</file>