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Desktop\IDARTES\indicadores\"/>
    </mc:Choice>
  </mc:AlternateContent>
  <bookViews>
    <workbookView xWindow="0" yWindow="0" windowWidth="24000" windowHeight="9135" activeTab="1"/>
  </bookViews>
  <sheets>
    <sheet name="Identificación" sheetId="1" r:id="rId1"/>
    <sheet name="Seguimiento" sheetId="2" r:id="rId2"/>
    <sheet name="Análisis" sheetId="3" r:id="rId3"/>
    <sheet name="Listas" sheetId="4" state="hidden" r:id="rId4"/>
  </sheets>
  <calcPr calcId="152511"/>
  <extLst>
    <ext uri="GoogleSheetsCustomDataVersion1">
      <go:sheetsCustomData xmlns:go="http://customooxmlschemas.google.com/" r:id="rId8" roundtripDataSignature="AMtx7mgPWZfV2wIw69L3hJFK6qp3j4Ml3w=="/>
    </ext>
  </extLst>
</workbook>
</file>

<file path=xl/calcChain.xml><?xml version="1.0" encoding="utf-8"?>
<calcChain xmlns="http://schemas.openxmlformats.org/spreadsheetml/2006/main">
  <c r="D14" i="3" l="1"/>
  <c r="D16" i="3"/>
  <c r="G16" i="3"/>
  <c r="I16" i="3"/>
  <c r="K16" i="3"/>
  <c r="N16" i="3"/>
  <c r="M16" i="3"/>
  <c r="L16" i="3"/>
  <c r="N14" i="3"/>
  <c r="M14" i="3"/>
  <c r="L14" i="3"/>
  <c r="M13" i="3"/>
  <c r="L13" i="3"/>
  <c r="N12" i="3"/>
  <c r="M12" i="3"/>
  <c r="L12" i="3"/>
  <c r="N11" i="3"/>
  <c r="M11" i="3"/>
  <c r="L11" i="3"/>
  <c r="H26" i="3" l="1"/>
  <c r="B25" i="3"/>
  <c r="H24" i="3"/>
  <c r="H23" i="3"/>
  <c r="H22" i="3"/>
  <c r="H21" i="3"/>
  <c r="J16" i="3"/>
  <c r="J26" i="3" s="1"/>
  <c r="H16" i="3"/>
  <c r="I26" i="3" s="1"/>
  <c r="F16" i="3"/>
  <c r="E16" i="3"/>
  <c r="C16" i="3"/>
  <c r="A16" i="3"/>
  <c r="B26" i="3" s="1"/>
  <c r="N15" i="3"/>
  <c r="M15" i="3"/>
  <c r="L15" i="3"/>
  <c r="D15" i="3"/>
  <c r="C15" i="3"/>
  <c r="A15" i="3"/>
  <c r="K14" i="3"/>
  <c r="J24" i="3" s="1"/>
  <c r="J14" i="3"/>
  <c r="I14" i="3"/>
  <c r="H14" i="3"/>
  <c r="I24" i="3" s="1"/>
  <c r="G14" i="3"/>
  <c r="F14" i="3"/>
  <c r="E14" i="3"/>
  <c r="C14" i="3"/>
  <c r="A14" i="3"/>
  <c r="B24" i="3" s="1"/>
  <c r="N13" i="3"/>
  <c r="K23" i="3" s="1"/>
  <c r="K13" i="3"/>
  <c r="J23" i="3" s="1"/>
  <c r="J13" i="3"/>
  <c r="I13" i="3"/>
  <c r="H13" i="3"/>
  <c r="I23" i="3" s="1"/>
  <c r="G13" i="3"/>
  <c r="F13" i="3"/>
  <c r="E13" i="3"/>
  <c r="D13" i="3"/>
  <c r="C13" i="3"/>
  <c r="B13" i="3"/>
  <c r="A13" i="3"/>
  <c r="B23" i="3" s="1"/>
  <c r="K12" i="3"/>
  <c r="J22" i="3" s="1"/>
  <c r="J12" i="3"/>
  <c r="I12" i="3"/>
  <c r="H12" i="3"/>
  <c r="I22" i="3" s="1"/>
  <c r="G12" i="3"/>
  <c r="F12" i="3"/>
  <c r="E12" i="3"/>
  <c r="D12" i="3"/>
  <c r="C12" i="3"/>
  <c r="A12" i="3"/>
  <c r="B22" i="3" s="1"/>
  <c r="K11" i="3"/>
  <c r="J21" i="3" s="1"/>
  <c r="J11" i="3"/>
  <c r="I11" i="3"/>
  <c r="H11" i="3"/>
  <c r="I21" i="3" s="1"/>
  <c r="G11" i="3"/>
  <c r="F11" i="3"/>
  <c r="E11" i="3"/>
  <c r="D11" i="3"/>
  <c r="C11" i="3"/>
  <c r="A11" i="3"/>
  <c r="B21" i="3" s="1"/>
  <c r="D7" i="3"/>
  <c r="D6" i="3"/>
  <c r="L3" i="3"/>
  <c r="L2" i="3"/>
  <c r="L1" i="3"/>
  <c r="B24" i="2"/>
  <c r="B23" i="2"/>
  <c r="A23" i="2"/>
  <c r="A26" i="3" s="1"/>
  <c r="A34" i="3" s="1"/>
  <c r="G22" i="2"/>
  <c r="H22" i="2" s="1"/>
  <c r="I22" i="2" s="1"/>
  <c r="J22" i="2" s="1"/>
  <c r="K22" i="2" s="1"/>
  <c r="L22" i="2" s="1"/>
  <c r="F22" i="2"/>
  <c r="E15" i="3" s="1"/>
  <c r="E22" i="2"/>
  <c r="D22" i="2"/>
  <c r="B22" i="2"/>
  <c r="I21" i="2"/>
  <c r="J21" i="2" s="1"/>
  <c r="H21" i="2"/>
  <c r="E21" i="2"/>
  <c r="D21" i="2"/>
  <c r="H25" i="3" s="1"/>
  <c r="C21" i="2"/>
  <c r="B21" i="2"/>
  <c r="A21" i="2"/>
  <c r="A25" i="3" s="1"/>
  <c r="A33" i="3" s="1"/>
  <c r="C20" i="2"/>
  <c r="B20" i="2"/>
  <c r="B19" i="2"/>
  <c r="A19" i="2"/>
  <c r="A24" i="3" s="1"/>
  <c r="A32" i="3" s="1"/>
  <c r="C18" i="2"/>
  <c r="B18" i="2"/>
  <c r="C17" i="2"/>
  <c r="B17" i="2"/>
  <c r="A17" i="2"/>
  <c r="A23" i="3" s="1"/>
  <c r="A31" i="3" s="1"/>
  <c r="C16" i="2"/>
  <c r="B16" i="2"/>
  <c r="C15" i="2"/>
  <c r="B15" i="2"/>
  <c r="A15" i="2"/>
  <c r="A22" i="3" s="1"/>
  <c r="A30" i="3" s="1"/>
  <c r="C14" i="2"/>
  <c r="B14" i="2"/>
  <c r="C13" i="2"/>
  <c r="B13" i="2"/>
  <c r="A13" i="2"/>
  <c r="A21" i="3" s="1"/>
  <c r="A29" i="3" s="1"/>
  <c r="U11" i="2"/>
  <c r="T11" i="2"/>
  <c r="C6" i="2"/>
  <c r="M3" i="2"/>
  <c r="M2" i="2"/>
  <c r="M1" i="2"/>
  <c r="I15" i="3" l="1"/>
  <c r="K21" i="2"/>
  <c r="G15" i="3"/>
  <c r="F15" i="3"/>
  <c r="H15" i="3"/>
  <c r="I25" i="3" s="1"/>
  <c r="L21" i="2" l="1"/>
  <c r="K15" i="3" s="1"/>
  <c r="J25" i="3" s="1"/>
  <c r="J15" i="3"/>
</calcChain>
</file>

<file path=xl/sharedStrings.xml><?xml version="1.0" encoding="utf-8"?>
<sst xmlns="http://schemas.openxmlformats.org/spreadsheetml/2006/main" count="310" uniqueCount="249">
  <si>
    <t>GESTIÓN DEL TALENTO HUMANO</t>
  </si>
  <si>
    <t>Código: 1TR-GTH-IND-01</t>
  </si>
  <si>
    <t>Fecha: 22/08/2018</t>
  </si>
  <si>
    <t>HOJA DE VIDA DEL INDICADOR</t>
  </si>
  <si>
    <t>Versión: 2</t>
  </si>
  <si>
    <t>Página: 1 de 3</t>
  </si>
  <si>
    <t>IDENTIFICACIÓN</t>
  </si>
  <si>
    <t>NOMBRE DEL INDICADOR</t>
  </si>
  <si>
    <t>Eficiencia en la gestión del Talento Humano</t>
  </si>
  <si>
    <t>OBJETIVO DEL INDICADOR</t>
  </si>
  <si>
    <t>Monitorear la implementación del SG-SST</t>
  </si>
  <si>
    <t>PROCESO AL QUE APORTA</t>
  </si>
  <si>
    <t>TR - Gestión de Talento Humano</t>
  </si>
  <si>
    <t>OBJETIVO ESTRATÉGICO AL QUE APORTA</t>
  </si>
  <si>
    <t>6.    Propender por el establecimiento de relaciones laborales y contractuales armónicas, colaborativas y constructivas en el equipo de trabajo que refuercen su compromiso, identidad y convicción frente a la labor desarrollada en la entidad.</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</si>
  <si>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</si>
  <si>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</si>
  <si>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</si>
  <si>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</si>
  <si>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</si>
  <si>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</si>
  <si>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</si>
  <si>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</si>
  <si>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</si>
  <si>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</si>
  <si>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</si>
  <si>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 xml:space="preserve">1. RUTA DE LA FELICIDAD </t>
  </si>
  <si>
    <t>RETENCIÓN PERSONAL DE PLANTA</t>
  </si>
  <si>
    <t>Este indicador da cuenta de la capacidad de la entidad para mantener al personal de Carrera Administrativa y de Librenombramiento y Remoción</t>
  </si>
  <si>
    <t>a</t>
  </si>
  <si>
    <t>Cantidad de vancantes definitivas de empleos de derechos de carrera y Libre Nombramiento y Remoción</t>
  </si>
  <si>
    <t>Número</t>
  </si>
  <si>
    <t>Porcentaje de vacantes definitivas</t>
  </si>
  <si>
    <t>a/b</t>
  </si>
  <si>
    <t>%</t>
  </si>
  <si>
    <t xml:space="preserve">b </t>
  </si>
  <si>
    <t>Sumatoria total de empleos con derechos de carrera y Libre Nombramiento y Remoción</t>
  </si>
  <si>
    <t>OPORTUNIDAD ASCENSO</t>
  </si>
  <si>
    <t xml:space="preserve">Mide la oportunidad que ofrece la entidad a sus funcionarios mediante el nombramiento en encargo a funcionarios con derechos de carrera. </t>
  </si>
  <si>
    <t>Número funcionarios con derechos de carrera en encargo</t>
  </si>
  <si>
    <t>Porcentaje de funcionarios en encargo</t>
  </si>
  <si>
    <t>b</t>
  </si>
  <si>
    <t>Sumatoria total de funcionarios con derechos de carrera</t>
  </si>
  <si>
    <t>TASA DE ACCIDENTALIDAD</t>
  </si>
  <si>
    <t xml:space="preserve">Número de casos de accidentalidad ocurridos en la entidad por cada 1000 colaboradores entre empleados y contratistas. </t>
  </si>
  <si>
    <t>Número de Accidentes de Trabajo reportados</t>
  </si>
  <si>
    <t>Cantidad de accidentes por cada 1000 trabajadores expuestos</t>
  </si>
  <si>
    <t>a/b*1000</t>
  </si>
  <si>
    <t>número</t>
  </si>
  <si>
    <t>Número de empleados y contratistas</t>
  </si>
  <si>
    <t>PARTICIPACIÓN OFERTA DE CAPACITACIÓN, BIENESTAR E INCENTIVOS</t>
  </si>
  <si>
    <t>Mide la participación de los funcionarios en las actividades programadas para bienestar</t>
  </si>
  <si>
    <t>Sumatoria de asistencias a actividades de bienestar, capacitación e incentivos realizadas en el periodo</t>
  </si>
  <si>
    <t>Promedio de asistencias a la oferta de capacitacion, bienestar e incentivos</t>
  </si>
  <si>
    <t>Actividades de bienestar capacitación e incentivos realizadas en el periodo</t>
  </si>
  <si>
    <t>2. GESTIÓN DE NÓMINA</t>
  </si>
  <si>
    <t>RECAUDO INCAPACIDADES CON EPS</t>
  </si>
  <si>
    <t>Capacidad de recaudo de la entidad frente a las obligaciones que tienen las EPS de pagar las incapacidades</t>
  </si>
  <si>
    <t>Suma total del valor recaudado por incapacidades en el mes</t>
  </si>
  <si>
    <t>Pesos</t>
  </si>
  <si>
    <t>Porcentaje de recaudo por concepto de incapacidades</t>
  </si>
  <si>
    <t>Suma total del valor por recaudar por concepto de incapacidades a la fecha</t>
  </si>
  <si>
    <t>3. EVALUACIÓN DEL DESEMPEÑO</t>
  </si>
  <si>
    <t>ALCANCE  EVALUACIÓN DE DESEMPEÑO</t>
  </si>
  <si>
    <t>Mide el porcentaje de funcionarios que cumplen con su obligación dentro de los tiempos establecidos por la unidad de gestión</t>
  </si>
  <si>
    <t>Funcionarios que realizaron sus evaluaciones en los términos señalados por la normatividad</t>
  </si>
  <si>
    <t>Nivel de cumplimiento de términos de las evaluaciones de desempeño</t>
  </si>
  <si>
    <t>Total funcionarios con obligación de realizar evaluación de desempeño</t>
  </si>
  <si>
    <t>DEFINICIONES CONCEPTUALES</t>
  </si>
  <si>
    <t>Página: 2 de 3</t>
  </si>
  <si>
    <t>RESPONSABLE DE DILIGENCIAMIENTO</t>
  </si>
  <si>
    <t>PERIODO REPORTADO</t>
  </si>
  <si>
    <t>FECHA DE REPORTE</t>
  </si>
  <si>
    <t>FUENTE DE INFORMACIÓN</t>
  </si>
  <si>
    <t>SEGUIMIENTO</t>
  </si>
  <si>
    <t>Ene.</t>
  </si>
  <si>
    <t>feb.</t>
  </si>
  <si>
    <t>mar.</t>
  </si>
  <si>
    <t>abr.</t>
  </si>
  <si>
    <t>may.</t>
  </si>
  <si>
    <t>jun.</t>
  </si>
  <si>
    <t>jul.</t>
  </si>
  <si>
    <t>ago.</t>
  </si>
  <si>
    <t>sept.</t>
  </si>
  <si>
    <t>oct.</t>
  </si>
  <si>
    <t>nov.</t>
  </si>
  <si>
    <t>dic.</t>
  </si>
  <si>
    <t>cuantas actividades</t>
  </si>
  <si>
    <t>Página: 3 de 3</t>
  </si>
  <si>
    <t>RESPONSABLE DEL ANÁLISIS</t>
  </si>
  <si>
    <t>RESULTADOS</t>
  </si>
  <si>
    <t>INDICADOR</t>
  </si>
  <si>
    <t>LINEA BASE 2018</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</si>
  <si>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</si>
  <si>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</si>
  <si>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</si>
  <si>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</si>
  <si>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</si>
  <si>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</si>
  <si>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</si>
  <si>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</si>
  <si>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</si>
  <si>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</si>
  <si>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</si>
  <si>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</si>
  <si>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</si>
  <si>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</si>
  <si>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</si>
  <si>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</si>
  <si>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</si>
  <si>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Más del 20%</t>
  </si>
  <si>
    <t>Entre el
10% y 20%</t>
  </si>
  <si>
    <t>Menos del 10%</t>
  </si>
  <si>
    <t>Más del 70%</t>
  </si>
  <si>
    <t>Entre el
20% y el 70%</t>
  </si>
  <si>
    <t>Menos del 20%</t>
  </si>
  <si>
    <t>Más del 60%</t>
  </si>
  <si>
    <t>Entre el
50% y 60%</t>
  </si>
  <si>
    <t>Menos del 50%</t>
  </si>
  <si>
    <t>Más del 90%</t>
  </si>
  <si>
    <t>Entre 80% y 90%</t>
  </si>
  <si>
    <t>Menos del 80%</t>
  </si>
  <si>
    <t>EXPLICACIÓN</t>
  </si>
  <si>
    <t xml:space="preserve">
Durante la Vigencia 2020 la Entidad desarrollo junto a la Comisión Nacional del Servicio Civil la Convocatoría Distrito Tres, mediante la cula se provió 24 empleos de vacancia definitiva de los cuales en el mes de noviembre se nombraron en periodo de prueba 11 aspirantes, así mismo la Comisión de Personal en cumplimiento a los lineamientos del Decreto 760 de 2004 excluyo 2 empleos. Adicional a ello, el Instituto dando cumplimiento a los lineamientos de la Ley 1960 de 2019 realizó el proceso de planeación del Concurso de Ascenso y Abierto y con la Comisión Nacional del Servicio Civil para proveer 5 empleos, al igual se esta pendiente de reportar en el aplicativo Simo versión 2.0 3 empleos de vacancia definitiva a causa de fallecimiento de una funcinaria y eel disfrute de pensión de dos servidores.
De acuerdo a lo anterior, para la vigencia 2021 se espera la respuesta de la exclusión de las 2 listas de elegibles y  la prueba de ejecución de 10 empleos del Nivel Técnico y Asistencial, así como el desarrollo de la prueba de ejecución del Disrito 4 </t>
  </si>
  <si>
    <t>Este indicador se ha mantenido estable dado que durante el primer y segundo semestre 24 funcionarios de carrera administrativa se encuentran encargados en los empleos de planta temporal, mientras 2 estan en encargos en la planta permanente de la Entidad.
De igual manera en el mes de septiembre,  se presentó la renuncia de una funcionaria que ostentaba derechos de carrera, la cual se encontraba en encargo en un empleo temporal  de profesional especializado código 222 grado 02, disminuyendo de esta manera los encargos de los servidores Públicos  y en el mes de noviembre falleció una funcinarioa que se encoentra nombrada en el empleo de profesional especializado Código 222 grado 03 de carrera administrativa, disminuyendo de esta manera el personal de planta con derechos de carrera.</t>
  </si>
  <si>
    <t xml:space="preserve">En los cuatro trimestres se presenta una baja accidentalidad, debido que la mayoría de actividades presenciales se están haciendo desde la virtualidad. La mayoría de Accidentes de Trabajo eran de actividades de experiencia artística o de formación artística. </t>
  </si>
  <si>
    <t>Durante los meses de noviembre y diciembre se llevaron a cabo rifas de boletería para obras de teatro, novena navideña y bingo virtual navideño, así mismo se trabajo en los convenios para contratación del plan de bienestar vigencia 2020.</t>
  </si>
  <si>
    <t>Dentro de los valores reportados en conjunto con la Oficina asesora Juridica se logro recuperar el valor de licencia de maternidad EPS Coomeva por $68,282,873 millones que correspondia a mas del 50% del recaudo total, y junto a esta de los 5 casos de incapacidades por valor de $ 27.635.998 que ocupan el otro 21,09%, donde todas actualmente se encuentran a disposición de la Oficina Asesora Jurídica del IDARTES en gestión de proceso juridico contra cada una de las EPS, se recupero un valor aproximado de 15.000.000, el resto esta en proceso jurídico esperando se resuelban para el primer trimestre del año 2021.</t>
  </si>
  <si>
    <t xml:space="preserve">En el mes de enero se desvinculó el jefe de oficina de planeación, el cual no realizó evaluación de 15 días en la Entidad, así mismo en marzo se presentaron dos renuncias de los funcionarios en nombramiento provisionales, por lo cual se realizaron en este mes. 
El Instituto Distrital de las Artes - Idartes con el proceso de armonización del Plan de Desarrollo "Un Contrato Social y ambiental para el Siglo XXI" realizó el proceso de prorroga de los 56 empleos de caracter Temporal, de conformidad al Acuerdo No. 03 de treinta (30) de junio de 2020, emitido  por el Concejo Directivo de la Entidad- De acuerdo a este contexto, 23 funcionarios en nombramiento en los empleos temporales realizaron el proceso de valoración del primer semestre de esta vigencia.
En cumplimiento a los lineamientos establecidos por el Acuerdo No. 617 de 2018 emitido por la Comisión Nacional del Servicio Civil Distrital y el protocolo de evaluación de Gestión de los funcionarios en nombramiento en provisionalidad se realizó en los primeros quince días habiles del mes de agosto la valoración de primer semestre de 70 servidores públicos.
Aunando a lo anterior en el mes de septiembre una funcinarioa de carrera administrativa renuncio a su empleo, por lo cual se realizó una calificación parcial eventual, así mismo con la terminación de la planta temporal el día 31 de diciembre de 2020, se desarrolló una calificación parcial eventual para 17 funcionarios de carrera administrativa que se encontraban en encargo y 24 evaluaciones de gestión para los funcinarios nombrados en caracter temporal </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</si>
  <si>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</si>
  <si>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</si>
  <si>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</si>
  <si>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</si>
  <si>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</si>
  <si>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</si>
  <si>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</si>
  <si>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</si>
  <si>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</si>
  <si>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</si>
  <si>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</si>
  <si>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</si>
  <si>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</si>
  <si>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</si>
  <si>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</si>
  <si>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</si>
  <si>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</si>
  <si>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</si>
  <si>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</si>
  <si>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</si>
  <si>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</si>
  <si>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</si>
  <si>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</si>
  <si>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</si>
  <si>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</si>
  <si>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</si>
  <si>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</si>
  <si>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</si>
  <si>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</si>
  <si>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</si>
  <si>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</si>
  <si>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</si>
  <si>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</si>
  <si>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rP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</si>
  <si>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</si>
  <si>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</si>
  <si>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</si>
  <si>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</si>
  <si>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color theme="1"/>
        <rFont val="Arial Narrow"/>
        <family val="2"/>
      </rPr>
      <t>2.</t>
    </r>
    <r>
      <rPr>
        <sz val="7"/>
        <color theme="1"/>
        <rFont val="Arial Narrow"/>
        <family val="2"/>
      </rPr>
      <t xml:space="preserve">    </t>
    </r>
    <r>
      <rPr>
        <sz val="11"/>
        <color theme="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</si>
  <si>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</si>
  <si>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</si>
  <si>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</si>
  <si>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</si>
  <si>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rP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</si>
  <si>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</si>
  <si>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</si>
  <si>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</si>
  <si>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</si>
  <si>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rP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</si>
  <si>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</si>
  <si>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</si>
  <si>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</si>
  <si>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</si>
  <si>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rP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</si>
  <si>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</si>
  <si>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</si>
  <si>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</si>
  <si>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rP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</si>
  <si>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</si>
  <si>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</si>
  <si>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</si>
  <si>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</si>
  <si>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rP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</si>
  <si>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</si>
  <si>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</si>
  <si>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</si>
  <si>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</si>
  <si>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</si>
  <si>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</si>
  <si>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</si>
  <si>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</si>
  <si>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</si>
  <si>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</si>
  <si>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</si>
  <si>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</si>
  <si>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</si>
  <si>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</si>
  <si>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</si>
  <si>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</si>
  <si>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</si>
  <si>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</si>
  <si>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</si>
  <si>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</si>
  <si>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</si>
  <si>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</si>
  <si>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</si>
  <si>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</si>
  <si>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</si>
  <si>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</si>
  <si>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</si>
  <si>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</si>
  <si>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</si>
  <si>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</si>
  <si>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</si>
  <si>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</si>
  <si>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</si>
  <si>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</si>
  <si>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</si>
  <si>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</si>
  <si>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</si>
  <si>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</si>
  <si>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</si>
  <si>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</si>
  <si>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</si>
  <si>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</si>
  <si>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</si>
  <si>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</si>
  <si>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</si>
  <si>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</si>
  <si>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</si>
  <si>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</si>
  <si>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</si>
  <si>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</si>
  <si>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</si>
  <si>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</si>
  <si>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</si>
  <si>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</si>
  <si>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</si>
  <si>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</si>
  <si>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 xml:space="preserve">Leidy Viviana Acuña Ballèn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</si>
</sst>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
    <numFmt numFmtId="165" formatCode="d/m/yyyy"/>
    <numFmt numFmtId="166" formatCode="0.0%"/>
    <numFmt numFmtId="167" formatCode="_-&quot;$&quot;\ * #,##0_-;\-&quot;$&quot;\ * #,##0_-;_-&quot;$&quot;\ * &quot;-&quot;??_-;_-@"/>
    <numFmt numFmtId="168" formatCode="_(* #,##0.00_);_(* \(#,##0.00\);_(* &quot;-&quot;??_);_(@_)"/>
  </numFmts>
  <fonts count="16" x14ac:knownFonts="1">
    <font>
      <sz val="11"/>
      <color rgb="FF000000"/>
      <name val="Calibri"/>
    </font>
    <font>
      <sz val="11"/>
      <color rgb="FF000000"/>
      <name val="Arial Narrow"/>
      <family val="2"/>
    </font>
    <font>
      <b/>
      <sz val="11"/>
      <color rgb="FF000000"/>
      <name val="Arial Narrow"/>
      <family val="2"/>
    </font>
    <font>
      <sz val="11"/>
      <name val="Calibri"/>
      <family val="2"/>
    </font>
    <font>
      <sz val="11"/>
      <color theme="1"/>
      <name val="Arial Narrow"/>
      <family val="2"/>
    </font>
    <font>
      <b/>
      <sz val="11"/>
      <color theme="1"/>
      <name val="Arial Narrow"/>
      <family val="2"/>
    </font>
    <font>
      <sz val="11"/>
      <color rgb="FFFF0000"/>
      <name val="Arial Narrow"/>
      <family val="2"/>
    </font>
    <font>
      <sz val="11"/>
      <color theme="1"/>
      <name val="Calibri"/>
      <family val="2"/>
    </font>
    <font>
      <sz val="10"/>
      <color rgb="FF000000"/>
      <name val="Arial Narrow"/>
      <family val="2"/>
    </font>
    <font>
      <b/>
      <sz val="10"/>
      <color rgb="FF000000"/>
      <name val="Arial Narrow"/>
      <family val="2"/>
    </font>
    <font>
      <b/>
      <sz val="10"/>
      <color theme="1"/>
      <name val="Arial Narrow"/>
      <family val="2"/>
    </font>
    <font>
      <sz val="10"/>
      <color theme="1"/>
      <name val="Arial Narrow"/>
      <family val="2"/>
    </font>
    <font>
      <sz val="9"/>
      <color rgb="FF000000"/>
      <name val="Arial Narrow"/>
      <family val="2"/>
    </font>
    <font>
      <b/>
      <sz val="14"/>
      <color rgb="FF000000"/>
      <name val="Arial Narrow"/>
      <family val="2"/>
    </font>
    <font>
      <sz val="7"/>
      <color rgb="FF000000"/>
      <name val="Arial Narrow"/>
      <family val="2"/>
    </font>
    <font>
      <sz val="7"/>
      <color theme="1"/>
      <name val="Arial Narrow"/>
      <family val="2"/>
    </font>
  </fonts>
  <fills count="15">
    <fill>
      <patternFill patternType="none"/>
    </fill>
    <fill>
      <patternFill patternType="gray125"/>
    </fill>
    <fill>
      <patternFill patternType="solid">
        <fgColor rgb="FF3366FF"/>
        <bgColor rgb="FF3366FF"/>
      </patternFill>
    </fill>
    <fill>
      <patternFill patternType="solid">
        <fgColor rgb="FFFFFFFF"/>
        <bgColor rgb="FFFFFFFF"/>
      </patternFill>
    </fill>
    <fill>
      <patternFill patternType="solid">
        <fgColor rgb="FF99CCFF"/>
        <bgColor rgb="FF99CCFF"/>
      </patternFill>
    </fill>
    <fill>
      <patternFill patternType="solid">
        <fgColor rgb="FFCCCCFF"/>
        <bgColor rgb="FFCCCCFF"/>
      </patternFill>
    </fill>
    <fill>
      <patternFill patternType="solid">
        <fgColor rgb="FF666699"/>
        <bgColor rgb="FF666699"/>
      </patternFill>
    </fill>
    <fill>
      <patternFill patternType="solid">
        <fgColor rgb="FFC0C0C0"/>
        <bgColor rgb="FFC0C0C0"/>
      </patternFill>
    </fill>
    <fill>
      <patternFill patternType="solid">
        <fgColor rgb="FFFFCC99"/>
        <bgColor rgb="FFFFCC99"/>
      </patternFill>
    </fill>
    <fill>
      <patternFill patternType="solid">
        <fgColor rgb="FFFBE4D5"/>
        <bgColor rgb="FFFBE4D5"/>
      </patternFill>
    </fill>
    <fill>
      <patternFill patternType="solid">
        <fgColor rgb="FF339966"/>
        <bgColor rgb="FF339966"/>
      </patternFill>
    </fill>
    <fill>
      <patternFill patternType="solid">
        <fgColor rgb="FFFFFF99"/>
        <bgColor rgb="FFFFFF99"/>
      </patternFill>
    </fill>
    <fill>
      <patternFill patternType="solid">
        <fgColor rgb="FFFF8080"/>
        <bgColor rgb="FFFF8080"/>
      </patternFill>
    </fill>
    <fill>
      <patternFill patternType="solid">
        <fgColor rgb="FFFEF2CB"/>
        <bgColor rgb="FFFEF2CB"/>
      </patternFill>
    </fill>
    <fill>
      <patternFill patternType="solid">
        <fgColor rgb="FFCCFFCC"/>
        <bgColor rgb="FFCCFFCC"/>
      </patternFill>
    </fill>
  </fills>
  <borders count="4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C0C0C0"/>
      </left>
      <right style="thin">
        <color rgb="FFC0C0C0"/>
      </right>
      <top style="thin">
        <color rgb="FF000000"/>
      </top>
      <bottom style="thin">
        <color rgb="FFC0C0C0"/>
      </bottom>
      <diagonal/>
    </border>
    <border>
      <left/>
      <right/>
      <top style="thin">
        <color rgb="FF000000"/>
      </top>
      <bottom/>
      <diagonal/>
    </border>
    <border>
      <left style="thin">
        <color rgb="FFC0C0C0"/>
      </left>
      <right/>
      <top style="thin">
        <color rgb="FF000000"/>
      </top>
      <bottom/>
      <diagonal/>
    </border>
    <border>
      <left style="thin">
        <color rgb="FFC0C0C0"/>
      </left>
      <right/>
      <top/>
      <bottom/>
      <diagonal/>
    </border>
    <border>
      <left style="thin">
        <color rgb="FF00000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top/>
      <bottom/>
      <diagonal/>
    </border>
    <border>
      <left style="thin">
        <color rgb="FF000000"/>
      </left>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top style="thin">
        <color rgb="FFC0C0C0"/>
      </top>
      <bottom/>
      <diagonal/>
    </border>
  </borders>
  <cellStyleXfs count="1">
    <xf numFmtId="0" fontId="0" fillId="0" borderId="0"/>
  </cellStyleXfs>
  <cellXfs count="151">
    <xf numFmtId="0" fontId="0" fillId="0" borderId="0" xfId="0" applyFont="1" applyAlignment="1"/>
    <xf numFmtId="0" fontId="1" fillId="0" borderId="0" xfId="0" applyFont="1" applyAlignment="1"/>
    <xf numFmtId="0" fontId="4" fillId="0" borderId="0" xfId="0" applyFont="1" applyAlignment="1"/>
    <xf numFmtId="0" fontId="2" fillId="0" borderId="0" xfId="0" applyFont="1" applyAlignment="1">
      <alignment horizontal="center" vertical="center"/>
    </xf>
    <xf numFmtId="0" fontId="4" fillId="0" borderId="0" xfId="0" applyFont="1" applyAlignment="1">
      <alignment horizontal="left" vertical="center"/>
    </xf>
    <xf numFmtId="0" fontId="2" fillId="2" borderId="16"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9" fontId="1" fillId="0" borderId="0" xfId="0" applyNumberFormat="1" applyFont="1" applyAlignment="1"/>
    <xf numFmtId="0" fontId="2" fillId="7" borderId="1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4" fillId="0" borderId="7" xfId="0" applyFont="1" applyBorder="1" applyAlignment="1">
      <alignment horizontal="left" vertical="center" wrapText="1"/>
    </xf>
    <xf numFmtId="0" fontId="0" fillId="0" borderId="0" xfId="0" applyFont="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horizontal="center" vertical="center"/>
    </xf>
    <xf numFmtId="0" fontId="4" fillId="0" borderId="17" xfId="0" applyFont="1" applyBorder="1" applyAlignment="1">
      <alignment horizontal="left" vertical="center" wrapText="1"/>
    </xf>
    <xf numFmtId="0" fontId="1" fillId="3" borderId="17" xfId="0" applyFont="1" applyFill="1" applyBorder="1" applyAlignment="1">
      <alignment horizontal="center" vertical="center"/>
    </xf>
    <xf numFmtId="2" fontId="1" fillId="0" borderId="0" xfId="0" applyNumberFormat="1" applyFont="1" applyAlignment="1"/>
    <xf numFmtId="166" fontId="1" fillId="0" borderId="0" xfId="0" applyNumberFormat="1" applyFont="1" applyAlignment="1"/>
    <xf numFmtId="0" fontId="1" fillId="0" borderId="17" xfId="0" applyFont="1" applyBorder="1" applyAlignment="1">
      <alignment horizontal="center" vertical="center" wrapText="1"/>
    </xf>
    <xf numFmtId="0" fontId="1" fillId="0" borderId="17" xfId="0" applyFont="1" applyBorder="1" applyAlignment="1">
      <alignment horizontal="center" vertical="center" wrapText="1"/>
    </xf>
    <xf numFmtId="167" fontId="7" fillId="0" borderId="17" xfId="0" applyNumberFormat="1" applyFont="1" applyBorder="1" applyAlignment="1"/>
    <xf numFmtId="167" fontId="0" fillId="0" borderId="17" xfId="0" applyNumberFormat="1" applyFont="1" applyBorder="1" applyAlignment="1"/>
    <xf numFmtId="167" fontId="0" fillId="0" borderId="17" xfId="0" applyNumberFormat="1" applyFont="1" applyBorder="1" applyAlignment="1"/>
    <xf numFmtId="0" fontId="8" fillId="0" borderId="0" xfId="0" applyFont="1" applyAlignment="1"/>
    <xf numFmtId="0" fontId="2" fillId="8" borderId="2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1" fillId="0" borderId="17" xfId="0" applyFont="1" applyBorder="1" applyAlignment="1">
      <alignment horizontal="left" vertical="center" wrapText="1"/>
    </xf>
    <xf numFmtId="0" fontId="8" fillId="9" borderId="16" xfId="0" applyFont="1" applyFill="1" applyBorder="1" applyAlignment="1">
      <alignment horizontal="right" vertical="center"/>
    </xf>
    <xf numFmtId="2" fontId="8" fillId="0" borderId="17" xfId="0" applyNumberFormat="1" applyFont="1" applyBorder="1" applyAlignment="1">
      <alignment horizontal="right" vertical="center"/>
    </xf>
    <xf numFmtId="10" fontId="8" fillId="9" borderId="16" xfId="0" applyNumberFormat="1" applyFont="1" applyFill="1" applyBorder="1" applyAlignment="1">
      <alignment horizontal="right" vertical="center"/>
    </xf>
    <xf numFmtId="168" fontId="8" fillId="0" borderId="17" xfId="0" applyNumberFormat="1" applyFont="1" applyBorder="1" applyAlignment="1">
      <alignment horizontal="right" vertical="center"/>
    </xf>
    <xf numFmtId="1" fontId="8" fillId="0" borderId="17" xfId="0" applyNumberFormat="1" applyFont="1" applyBorder="1" applyAlignment="1">
      <alignment horizontal="right" vertical="center"/>
    </xf>
    <xf numFmtId="9" fontId="8" fillId="9" borderId="16" xfId="0" applyNumberFormat="1" applyFont="1" applyFill="1" applyBorder="1" applyAlignment="1">
      <alignment horizontal="right" vertical="center"/>
    </xf>
    <xf numFmtId="9" fontId="8" fillId="0" borderId="17" xfId="0" applyNumberFormat="1" applyFont="1" applyBorder="1" applyAlignment="1">
      <alignment horizontal="right" vertical="center"/>
    </xf>
    <xf numFmtId="0" fontId="2" fillId="8" borderId="20" xfId="0" applyFont="1" applyFill="1" applyBorder="1" applyAlignment="1">
      <alignment horizontal="center" vertical="center" wrapText="1"/>
    </xf>
    <xf numFmtId="2" fontId="8" fillId="10" borderId="24" xfId="0" applyNumberFormat="1" applyFont="1" applyFill="1" applyBorder="1" applyAlignment="1">
      <alignment horizontal="center" vertical="center"/>
    </xf>
    <xf numFmtId="2" fontId="8" fillId="11" borderId="24" xfId="0" applyNumberFormat="1" applyFont="1" applyFill="1" applyBorder="1" applyAlignment="1">
      <alignment horizontal="center" vertical="center"/>
    </xf>
    <xf numFmtId="2" fontId="8" fillId="12" borderId="24" xfId="0" applyNumberFormat="1" applyFont="1" applyFill="1" applyBorder="1" applyAlignment="1">
      <alignment horizontal="center" vertical="center"/>
    </xf>
    <xf numFmtId="2" fontId="12" fillId="8" borderId="24" xfId="0" applyNumberFormat="1" applyFont="1" applyFill="1" applyBorder="1" applyAlignment="1">
      <alignment horizontal="center" vertical="center" wrapText="1"/>
    </xf>
    <xf numFmtId="0" fontId="4" fillId="8" borderId="24" xfId="0" applyFont="1" applyFill="1" applyBorder="1" applyAlignment="1">
      <alignment horizontal="center" vertical="center"/>
    </xf>
    <xf numFmtId="164" fontId="1" fillId="0" borderId="17" xfId="0" applyNumberFormat="1" applyFont="1" applyBorder="1" applyAlignment="1">
      <alignment vertical="center" wrapText="1"/>
    </xf>
    <xf numFmtId="164" fontId="1" fillId="0" borderId="17" xfId="0" applyNumberFormat="1" applyFont="1" applyBorder="1" applyAlignment="1">
      <alignment horizontal="center" vertical="center" wrapText="1"/>
    </xf>
    <xf numFmtId="1" fontId="4" fillId="0" borderId="17" xfId="0" applyNumberFormat="1" applyFont="1" applyBorder="1" applyAlignment="1">
      <alignment horizontal="center" vertical="center"/>
    </xf>
    <xf numFmtId="0" fontId="9" fillId="3" borderId="17" xfId="0" applyFont="1" applyFill="1" applyBorder="1" applyAlignment="1">
      <alignment horizontal="center" vertical="center"/>
    </xf>
    <xf numFmtId="9" fontId="4" fillId="0" borderId="17" xfId="0" applyNumberFormat="1" applyFont="1" applyBorder="1" applyAlignment="1">
      <alignment horizontal="center" vertical="center"/>
    </xf>
    <xf numFmtId="164" fontId="11" fillId="13" borderId="17" xfId="0" applyNumberFormat="1" applyFont="1" applyFill="1" applyBorder="1" applyAlignment="1">
      <alignment vertical="center" wrapText="1"/>
    </xf>
    <xf numFmtId="0" fontId="13" fillId="0" borderId="2" xfId="0" applyFont="1" applyBorder="1" applyAlignment="1">
      <alignment horizontal="center" vertical="center" wrapText="1"/>
    </xf>
    <xf numFmtId="0" fontId="13" fillId="0" borderId="28" xfId="0" applyFont="1" applyBorder="1" applyAlignment="1">
      <alignment horizontal="center" vertical="center"/>
    </xf>
    <xf numFmtId="0" fontId="13"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1" fillId="0" borderId="31" xfId="0" applyFont="1" applyBorder="1" applyAlignment="1"/>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3" borderId="34" xfId="0" applyFont="1" applyFill="1" applyBorder="1" applyAlignment="1">
      <alignment vertical="center" wrapText="1"/>
    </xf>
    <xf numFmtId="0" fontId="1" fillId="3" borderId="35" xfId="0" applyFont="1" applyFill="1" applyBorder="1" applyAlignment="1">
      <alignment vertical="center" wrapText="1"/>
    </xf>
    <xf numFmtId="0" fontId="1" fillId="3" borderId="36" xfId="0" applyFont="1" applyFill="1" applyBorder="1" applyAlignment="1">
      <alignment vertical="center" wrapText="1"/>
    </xf>
    <xf numFmtId="0" fontId="2" fillId="3" borderId="35" xfId="0" applyFont="1" applyFill="1" applyBorder="1" applyAlignment="1">
      <alignment vertical="center" wrapText="1"/>
    </xf>
    <xf numFmtId="0" fontId="1" fillId="0" borderId="32" xfId="0" applyFont="1" applyBorder="1" applyAlignment="1">
      <alignment horizontal="center" vertical="center" wrapText="1"/>
    </xf>
    <xf numFmtId="0" fontId="1" fillId="0" borderId="37" xfId="0" applyFont="1" applyBorder="1" applyAlignment="1">
      <alignment horizontal="center" vertical="center"/>
    </xf>
    <xf numFmtId="0" fontId="2" fillId="3" borderId="38" xfId="0" applyFont="1" applyFill="1" applyBorder="1" applyAlignment="1">
      <alignment vertical="center" wrapText="1"/>
    </xf>
    <xf numFmtId="0" fontId="1" fillId="3" borderId="38" xfId="0" applyFont="1" applyFill="1" applyBorder="1" applyAlignment="1">
      <alignment vertical="center" wrapText="1"/>
    </xf>
    <xf numFmtId="0" fontId="1" fillId="3" borderId="39" xfId="0" applyFont="1" applyFill="1" applyBorder="1" applyAlignment="1">
      <alignment vertical="center" wrapText="1"/>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wrapText="1"/>
    </xf>
    <xf numFmtId="0" fontId="2" fillId="3" borderId="43" xfId="0" applyFont="1" applyFill="1" applyBorder="1" applyAlignment="1">
      <alignment vertical="center" wrapText="1"/>
    </xf>
    <xf numFmtId="0" fontId="2" fillId="3" borderId="36" xfId="0" applyFont="1" applyFill="1" applyBorder="1" applyAlignment="1">
      <alignment vertical="center" wrapText="1"/>
    </xf>
    <xf numFmtId="0" fontId="1" fillId="0" borderId="0" xfId="0" applyFont="1" applyAlignment="1">
      <alignment horizontal="center" vertical="center"/>
    </xf>
    <xf numFmtId="0" fontId="2" fillId="3" borderId="44" xfId="0" applyFont="1" applyFill="1" applyBorder="1" applyAlignment="1">
      <alignment vertical="center" wrapText="1"/>
    </xf>
    <xf numFmtId="0" fontId="2" fillId="3" borderId="39" xfId="0" applyFont="1" applyFill="1" applyBorder="1" applyAlignment="1">
      <alignment vertical="center" wrapText="1"/>
    </xf>
    <xf numFmtId="0" fontId="2" fillId="0" borderId="0" xfId="0" applyFont="1" applyAlignment="1">
      <alignment horizontal="center"/>
    </xf>
    <xf numFmtId="0" fontId="2" fillId="0" borderId="38" xfId="0" applyFont="1" applyBorder="1" applyAlignment="1">
      <alignment horizontal="center"/>
    </xf>
    <xf numFmtId="0" fontId="2" fillId="0" borderId="45" xfId="0" applyFont="1" applyBorder="1" applyAlignment="1"/>
    <xf numFmtId="0" fontId="2" fillId="0" borderId="42" xfId="0" applyFont="1" applyBorder="1" applyAlignme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0" fontId="1" fillId="3" borderId="5" xfId="0" applyFont="1" applyFill="1" applyBorder="1" applyAlignment="1">
      <alignment horizontal="left" vertical="top" wrapText="1"/>
    </xf>
    <xf numFmtId="0" fontId="4" fillId="0" borderId="1" xfId="0" applyFont="1" applyBorder="1" applyAlignment="1">
      <alignment horizontal="left" vertical="center" wrapText="1"/>
    </xf>
    <xf numFmtId="0" fontId="3" fillId="0" borderId="8" xfId="0" applyFont="1" applyBorder="1"/>
    <xf numFmtId="0" fontId="3" fillId="0" borderId="12" xfId="0" applyFont="1" applyBorder="1"/>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wrapText="1"/>
    </xf>
    <xf numFmtId="0" fontId="3" fillId="0" borderId="3" xfId="0" applyFont="1" applyBorder="1"/>
    <xf numFmtId="0" fontId="3" fillId="0" borderId="4" xfId="0" applyFont="1" applyBorder="1"/>
    <xf numFmtId="164" fontId="1" fillId="0" borderId="6"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xf>
    <xf numFmtId="0" fontId="3" fillId="0" borderId="9" xfId="0" applyFont="1" applyBorder="1"/>
    <xf numFmtId="0" fontId="3" fillId="0" borderId="10" xfId="0" applyFont="1" applyBorder="1"/>
    <xf numFmtId="0" fontId="3" fillId="0" borderId="11" xfId="0" applyFont="1" applyBorder="1"/>
    <xf numFmtId="0" fontId="4" fillId="0" borderId="5" xfId="0" applyFont="1" applyBorder="1" applyAlignment="1">
      <alignment horizontal="left"/>
    </xf>
    <xf numFmtId="0" fontId="5" fillId="2" borderId="5" xfId="0" applyFont="1" applyFill="1" applyBorder="1" applyAlignment="1">
      <alignment horizontal="center" vertical="center" wrapText="1"/>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3"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3" fillId="0" borderId="15" xfId="0" applyFont="1" applyBorder="1"/>
    <xf numFmtId="0" fontId="1"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center" vertical="center" wrapText="1"/>
    </xf>
    <xf numFmtId="0" fontId="3" fillId="0" borderId="14" xfId="0" applyFont="1" applyBorder="1"/>
    <xf numFmtId="0" fontId="2" fillId="0" borderId="1" xfId="0" applyFont="1" applyBorder="1" applyAlignment="1">
      <alignment horizontal="center" vertical="center" wrapText="1"/>
    </xf>
    <xf numFmtId="0" fontId="5" fillId="4" borderId="5" xfId="0" applyFont="1" applyFill="1" applyBorder="1" applyAlignment="1">
      <alignment horizontal="left" vertical="center" wrapText="1"/>
    </xf>
    <xf numFmtId="0" fontId="6" fillId="0" borderId="5" xfId="0" applyFont="1" applyBorder="1" applyAlignment="1">
      <alignment horizontal="center" vertical="center"/>
    </xf>
    <xf numFmtId="0" fontId="2" fillId="6" borderId="18"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 fillId="3" borderId="18" xfId="0" applyFont="1" applyFill="1" applyBorder="1" applyAlignment="1">
      <alignment horizontal="left" vertical="center"/>
    </xf>
    <xf numFmtId="0" fontId="4" fillId="0" borderId="6" xfId="0" applyFont="1" applyBorder="1" applyAlignment="1">
      <alignment horizontal="center"/>
    </xf>
    <xf numFmtId="165" fontId="4" fillId="0" borderId="5" xfId="0" applyNumberFormat="1" applyFont="1" applyBorder="1" applyAlignment="1">
      <alignment horizont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11" fillId="14" borderId="18" xfId="0" applyFont="1" applyFill="1" applyBorder="1" applyAlignment="1">
      <alignment horizontal="left" vertical="top" wrapText="1"/>
    </xf>
    <xf numFmtId="164" fontId="4" fillId="0" borderId="5" xfId="0" applyNumberFormat="1" applyFont="1" applyBorder="1" applyAlignment="1">
      <alignment vertical="center" wrapText="1"/>
    </xf>
    <xf numFmtId="0" fontId="9" fillId="3" borderId="5" xfId="0" applyFont="1" applyFill="1" applyBorder="1" applyAlignment="1">
      <alignment horizontal="left" vertical="center"/>
    </xf>
    <xf numFmtId="0" fontId="9" fillId="8" borderId="25" xfId="0" applyFont="1" applyFill="1" applyBorder="1" applyAlignment="1">
      <alignment horizontal="center" vertical="center"/>
    </xf>
    <xf numFmtId="0" fontId="3" fillId="0" borderId="26" xfId="0" applyFont="1" applyBorder="1"/>
    <xf numFmtId="0" fontId="3" fillId="0" borderId="27" xfId="0" applyFont="1" applyBorder="1"/>
    <xf numFmtId="0" fontId="4" fillId="0" borderId="5" xfId="0" applyFont="1" applyBorder="1" applyAlignment="1">
      <alignment vertical="center"/>
    </xf>
    <xf numFmtId="0" fontId="2" fillId="8" borderId="5" xfId="0" applyFont="1" applyFill="1" applyBorder="1" applyAlignment="1">
      <alignment horizontal="center" vertical="center"/>
    </xf>
    <xf numFmtId="2" fontId="5" fillId="8" borderId="5" xfId="0" applyNumberFormat="1" applyFont="1" applyFill="1" applyBorder="1" applyAlignment="1">
      <alignment horizontal="center"/>
    </xf>
    <xf numFmtId="2" fontId="2" fillId="8" borderId="18" xfId="0" applyNumberFormat="1" applyFont="1" applyFill="1" applyBorder="1" applyAlignment="1">
      <alignment horizontal="center" wrapText="1"/>
    </xf>
    <xf numFmtId="0" fontId="2" fillId="8" borderId="22" xfId="0" applyFont="1" applyFill="1" applyBorder="1" applyAlignment="1">
      <alignment horizontal="center" vertical="center" wrapText="1"/>
    </xf>
    <xf numFmtId="0" fontId="3" fillId="0" borderId="23" xfId="0" applyFont="1" applyBorder="1"/>
    <xf numFmtId="0" fontId="6" fillId="0" borderId="5" xfId="0" applyFont="1" applyBorder="1" applyAlignment="1">
      <alignment horizontal="center" vertical="center" wrapText="1"/>
    </xf>
    <xf numFmtId="0" fontId="4" fillId="8" borderId="22" xfId="0" applyFont="1" applyFill="1" applyBorder="1" applyAlignment="1">
      <alignment horizontal="center" vertical="center"/>
    </xf>
    <xf numFmtId="0" fontId="2" fillId="8" borderId="18" xfId="0" applyFont="1" applyFill="1" applyBorder="1" applyAlignment="1">
      <alignment horizontal="center" wrapText="1"/>
    </xf>
    <xf numFmtId="0" fontId="8" fillId="0" borderId="9" xfId="0" applyFont="1" applyBorder="1" applyAlignment="1">
      <alignment horizontal="center"/>
    </xf>
    <xf numFmtId="0" fontId="10" fillId="4" borderId="5" xfId="0" applyFont="1" applyFill="1" applyBorder="1" applyAlignment="1">
      <alignment horizontal="center" vertical="center" wrapText="1"/>
    </xf>
    <xf numFmtId="0" fontId="8" fillId="3" borderId="5" xfId="0" applyFont="1" applyFill="1" applyBorder="1" applyAlignment="1">
      <alignment horizontal="left" vertical="center"/>
    </xf>
    <xf numFmtId="0" fontId="8" fillId="0" borderId="1" xfId="0" applyFont="1" applyBorder="1" applyAlignment="1">
      <alignment horizontal="center"/>
    </xf>
    <xf numFmtId="0" fontId="9"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0</xdr:row>
      <xdr:rowOff>28575</xdr:rowOff>
    </xdr:from>
    <xdr:ext cx="857250" cy="752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28575</xdr:rowOff>
    </xdr:from>
    <xdr:ext cx="800100" cy="7429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581025</xdr:colOff>
      <xdr:row>0</xdr:row>
      <xdr:rowOff>0</xdr:rowOff>
    </xdr:from>
    <xdr:ext cx="885825"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Z1000"/>
  <sheetViews>
    <sheetView showGridLines="0" workbookViewId="0">
      <selection sqref="A1:A4"/>
    </sheetView>
  </sheetViews>
  <sheetFormatPr baseColWidth="10" defaultColWidth="14.42578125" defaultRowHeight="15" customHeight="1" x14ac:dyDescent="0.25"/>
  <cols>
    <col min="1" max="1" width="16.7109375" customWidth="1"/>
    <col min="2" max="2" width="16.5703125" customWidth="1"/>
    <col min="3" max="3" width="41.7109375" customWidth="1"/>
    <col min="4" max="4" width="5.140625" customWidth="1"/>
    <col min="5" max="5" width="18.85546875" customWidth="1"/>
    <col min="6" max="6" width="11.28515625" customWidth="1"/>
    <col min="7" max="7" width="8.28515625" customWidth="1"/>
    <col min="8" max="8" width="11.28515625" customWidth="1"/>
    <col min="9" max="9" width="20.85546875" customWidth="1"/>
    <col min="10" max="10" width="11.28515625" customWidth="1"/>
    <col min="11" max="11" width="11.85546875" customWidth="1"/>
    <col min="12" max="13" width="14.42578125" customWidth="1"/>
    <col min="14" max="26" width="10" customWidth="1"/>
  </cols>
  <sheetData>
    <row r="1" spans="1:26" ht="15.75" customHeight="1" x14ac:dyDescent="0.3">
      <c r="A1" s="118"/>
      <c r="B1" s="104" t="s">
        <v>0</v>
      </c>
      <c r="C1" s="96"/>
      <c r="D1" s="96"/>
      <c r="E1" s="96"/>
      <c r="F1" s="96"/>
      <c r="G1" s="96"/>
      <c r="H1" s="97"/>
      <c r="I1" s="108" t="s">
        <v>1</v>
      </c>
      <c r="J1" s="86"/>
      <c r="K1" s="87"/>
      <c r="L1" s="1"/>
      <c r="M1" s="1"/>
      <c r="N1" s="1"/>
      <c r="O1" s="1"/>
      <c r="P1" s="1"/>
      <c r="Q1" s="1"/>
      <c r="R1" s="1"/>
      <c r="S1" s="1"/>
      <c r="T1" s="1"/>
      <c r="U1" s="1"/>
      <c r="V1" s="1"/>
      <c r="W1" s="1"/>
      <c r="X1" s="1"/>
      <c r="Y1" s="1"/>
      <c r="Z1" s="1"/>
    </row>
    <row r="2" spans="1:26" ht="15.75" customHeight="1" x14ac:dyDescent="0.3">
      <c r="A2" s="90"/>
      <c r="B2" s="105"/>
      <c r="C2" s="106"/>
      <c r="D2" s="106"/>
      <c r="E2" s="106"/>
      <c r="F2" s="106"/>
      <c r="G2" s="106"/>
      <c r="H2" s="107"/>
      <c r="I2" s="108" t="s">
        <v>2</v>
      </c>
      <c r="J2" s="86"/>
      <c r="K2" s="87"/>
      <c r="L2" s="1"/>
      <c r="M2" s="1"/>
      <c r="N2" s="1"/>
      <c r="O2" s="1"/>
      <c r="P2" s="1"/>
      <c r="Q2" s="1"/>
      <c r="R2" s="1"/>
      <c r="S2" s="1"/>
      <c r="T2" s="1"/>
      <c r="U2" s="1"/>
      <c r="V2" s="1"/>
      <c r="W2" s="1"/>
      <c r="X2" s="1"/>
      <c r="Y2" s="1"/>
      <c r="Z2" s="1"/>
    </row>
    <row r="3" spans="1:26" ht="18" customHeight="1" x14ac:dyDescent="0.3">
      <c r="A3" s="90"/>
      <c r="B3" s="104" t="s">
        <v>3</v>
      </c>
      <c r="C3" s="96"/>
      <c r="D3" s="96"/>
      <c r="E3" s="96"/>
      <c r="F3" s="96"/>
      <c r="G3" s="96"/>
      <c r="H3" s="97"/>
      <c r="I3" s="108" t="s">
        <v>4</v>
      </c>
      <c r="J3" s="86"/>
      <c r="K3" s="87"/>
      <c r="L3" s="1"/>
      <c r="M3" s="1"/>
      <c r="N3" s="1"/>
      <c r="O3" s="1"/>
      <c r="P3" s="1"/>
      <c r="Q3" s="1"/>
      <c r="R3" s="1"/>
      <c r="S3" s="1"/>
      <c r="T3" s="1"/>
      <c r="U3" s="1"/>
      <c r="V3" s="1"/>
      <c r="W3" s="1"/>
      <c r="X3" s="1"/>
      <c r="Y3" s="1"/>
      <c r="Z3" s="1"/>
    </row>
    <row r="4" spans="1:26" ht="18" customHeight="1" x14ac:dyDescent="0.3">
      <c r="A4" s="91"/>
      <c r="B4" s="105"/>
      <c r="C4" s="106"/>
      <c r="D4" s="106"/>
      <c r="E4" s="106"/>
      <c r="F4" s="106"/>
      <c r="G4" s="106"/>
      <c r="H4" s="107"/>
      <c r="I4" s="108" t="s">
        <v>5</v>
      </c>
      <c r="J4" s="86"/>
      <c r="K4" s="87"/>
      <c r="L4" s="1"/>
      <c r="M4" s="1"/>
      <c r="N4" s="1"/>
      <c r="O4" s="1"/>
      <c r="P4" s="1"/>
      <c r="Q4" s="1"/>
      <c r="R4" s="1"/>
      <c r="S4" s="1"/>
      <c r="T4" s="1"/>
      <c r="U4" s="1"/>
      <c r="V4" s="1"/>
      <c r="W4" s="1"/>
      <c r="X4" s="1"/>
      <c r="Y4" s="1"/>
      <c r="Z4" s="1"/>
    </row>
    <row r="5" spans="1:26" ht="18" customHeight="1" x14ac:dyDescent="0.3">
      <c r="A5" s="2"/>
      <c r="B5" s="2"/>
      <c r="C5" s="3"/>
      <c r="D5" s="3"/>
      <c r="E5" s="3"/>
      <c r="F5" s="3"/>
      <c r="G5" s="3"/>
      <c r="H5" s="3"/>
      <c r="I5" s="2"/>
      <c r="J5" s="4"/>
      <c r="K5" s="4"/>
      <c r="L5" s="1"/>
      <c r="M5" s="1"/>
      <c r="N5" s="1"/>
      <c r="O5" s="1"/>
      <c r="P5" s="1"/>
      <c r="Q5" s="1"/>
      <c r="R5" s="1"/>
      <c r="S5" s="1"/>
      <c r="T5" s="1"/>
      <c r="U5" s="1"/>
      <c r="V5" s="1"/>
      <c r="W5" s="1"/>
      <c r="X5" s="1"/>
      <c r="Y5" s="1"/>
      <c r="Z5" s="1"/>
    </row>
    <row r="6" spans="1:26" ht="21" customHeight="1" x14ac:dyDescent="0.3">
      <c r="A6" s="109" t="s">
        <v>6</v>
      </c>
      <c r="B6" s="86"/>
      <c r="C6" s="86"/>
      <c r="D6" s="86"/>
      <c r="E6" s="86"/>
      <c r="F6" s="86"/>
      <c r="G6" s="86"/>
      <c r="H6" s="86"/>
      <c r="I6" s="86"/>
      <c r="J6" s="86"/>
      <c r="K6" s="87"/>
      <c r="L6" s="1"/>
      <c r="M6" s="1"/>
      <c r="N6" s="1"/>
      <c r="O6" s="1"/>
      <c r="P6" s="1"/>
      <c r="Q6" s="1"/>
      <c r="R6" s="1"/>
      <c r="S6" s="1"/>
      <c r="T6" s="1"/>
      <c r="U6" s="1"/>
      <c r="V6" s="1"/>
      <c r="W6" s="1"/>
      <c r="X6" s="1"/>
      <c r="Y6" s="1"/>
      <c r="Z6" s="1"/>
    </row>
    <row r="7" spans="1:26" ht="16.5" customHeight="1" x14ac:dyDescent="0.3">
      <c r="A7" s="119" t="s">
        <v>7</v>
      </c>
      <c r="B7" s="120"/>
      <c r="C7" s="110" t="s">
        <v>8</v>
      </c>
      <c r="D7" s="106"/>
      <c r="E7" s="106"/>
      <c r="F7" s="106"/>
      <c r="G7" s="106"/>
      <c r="H7" s="106"/>
      <c r="I7" s="106"/>
      <c r="J7" s="106"/>
      <c r="K7" s="107"/>
      <c r="L7" s="1"/>
      <c r="M7" s="1"/>
      <c r="N7" s="1"/>
      <c r="O7" s="1"/>
      <c r="P7" s="1"/>
      <c r="Q7" s="1"/>
      <c r="R7" s="1"/>
      <c r="S7" s="1"/>
      <c r="T7" s="1"/>
      <c r="U7" s="1"/>
      <c r="V7" s="1"/>
      <c r="W7" s="1"/>
      <c r="X7" s="1"/>
      <c r="Y7" s="1"/>
      <c r="Z7" s="1"/>
    </row>
    <row r="8" spans="1:26" ht="16.5" customHeight="1" x14ac:dyDescent="0.3">
      <c r="A8" s="113" t="s">
        <v>9</v>
      </c>
      <c r="B8" s="87"/>
      <c r="C8" s="111" t="s">
        <v>10</v>
      </c>
      <c r="D8" s="86"/>
      <c r="E8" s="86"/>
      <c r="F8" s="86"/>
      <c r="G8" s="86"/>
      <c r="H8" s="86"/>
      <c r="I8" s="86"/>
      <c r="J8" s="86"/>
      <c r="K8" s="87"/>
      <c r="L8" s="1"/>
      <c r="M8" s="1"/>
      <c r="N8" s="1"/>
      <c r="O8" s="1"/>
      <c r="P8" s="1"/>
      <c r="Q8" s="1"/>
      <c r="R8" s="1"/>
      <c r="S8" s="1"/>
      <c r="T8" s="1"/>
      <c r="U8" s="1"/>
      <c r="V8" s="1"/>
      <c r="W8" s="1"/>
      <c r="X8" s="1"/>
      <c r="Y8" s="1"/>
      <c r="Z8" s="1"/>
    </row>
    <row r="9" spans="1:26" ht="16.5" customHeight="1" x14ac:dyDescent="0.3">
      <c r="A9" s="113" t="s">
        <v>11</v>
      </c>
      <c r="B9" s="87"/>
      <c r="C9" s="112" t="s">
        <v>12</v>
      </c>
      <c r="D9" s="86"/>
      <c r="E9" s="86"/>
      <c r="F9" s="86"/>
      <c r="G9" s="86"/>
      <c r="H9" s="86"/>
      <c r="I9" s="86"/>
      <c r="J9" s="86"/>
      <c r="K9" s="87"/>
      <c r="L9" s="1"/>
      <c r="M9" s="1"/>
      <c r="N9" s="1"/>
      <c r="O9" s="1"/>
      <c r="P9" s="1"/>
      <c r="Q9" s="1"/>
      <c r="R9" s="1"/>
      <c r="S9" s="1"/>
      <c r="T9" s="1"/>
      <c r="U9" s="1"/>
      <c r="V9" s="1"/>
      <c r="W9" s="1"/>
      <c r="X9" s="1"/>
      <c r="Y9" s="1"/>
      <c r="Z9" s="1"/>
    </row>
    <row r="10" spans="1:26" ht="30.75" customHeight="1" x14ac:dyDescent="0.3">
      <c r="A10" s="113" t="s">
        <v>13</v>
      </c>
      <c r="B10" s="87"/>
      <c r="C10" s="112" t="s">
        <v>14</v>
      </c>
      <c r="D10" s="86"/>
      <c r="E10" s="86"/>
      <c r="F10" s="86"/>
      <c r="G10" s="86"/>
      <c r="H10" s="86"/>
      <c r="I10" s="86"/>
      <c r="J10" s="86"/>
      <c r="K10" s="87"/>
      <c r="L10" s="1"/>
      <c r="M10" s="1"/>
      <c r="N10" s="1"/>
      <c r="O10" s="1"/>
      <c r="P10" s="1"/>
      <c r="Q10" s="1"/>
      <c r="R10" s="1"/>
      <c r="S10" s="1"/>
      <c r="T10" s="1"/>
      <c r="U10" s="1"/>
      <c r="V10" s="1"/>
      <c r="W10" s="1"/>
      <c r="X10" s="1"/>
      <c r="Y10" s="1"/>
      <c r="Z10" s="1"/>
    </row>
    <row r="11" spans="1:26" ht="30.75" customHeight="1" x14ac:dyDescent="0.3">
      <c r="A11" s="113" t="s">
        <v>15</v>
      </c>
      <c r="B11" s="114"/>
      <c r="C11" s="112" t="s">
        <v>16</v>
      </c>
      <c r="D11" s="86"/>
      <c r="E11" s="87"/>
      <c r="F11" s="113" t="s">
        <v>17</v>
      </c>
      <c r="G11" s="114"/>
      <c r="H11" s="115" t="s">
        <v>18</v>
      </c>
      <c r="I11" s="86"/>
      <c r="J11" s="86"/>
      <c r="K11" s="87"/>
      <c r="L11" s="1"/>
      <c r="M11" s="1"/>
      <c r="N11" s="1"/>
      <c r="O11" s="1"/>
      <c r="P11" s="1"/>
      <c r="Q11" s="1"/>
      <c r="R11" s="1"/>
      <c r="S11" s="1"/>
      <c r="T11" s="1"/>
      <c r="U11" s="1"/>
      <c r="V11" s="1"/>
      <c r="W11" s="1"/>
      <c r="X11" s="1"/>
      <c r="Y11" s="1"/>
      <c r="Z11" s="1"/>
    </row>
    <row r="12" spans="1:26" ht="16.5" customHeight="1" x14ac:dyDescent="0.3">
      <c r="A12" s="98"/>
      <c r="B12" s="86"/>
      <c r="C12" s="86"/>
      <c r="D12" s="86"/>
      <c r="E12" s="86"/>
      <c r="F12" s="86"/>
      <c r="G12" s="86"/>
      <c r="H12" s="86"/>
      <c r="I12" s="86"/>
      <c r="J12" s="86"/>
      <c r="K12" s="86"/>
      <c r="L12" s="1"/>
      <c r="M12" s="1"/>
      <c r="N12" s="1"/>
      <c r="O12" s="1"/>
      <c r="P12" s="1"/>
      <c r="Q12" s="1"/>
      <c r="R12" s="1"/>
      <c r="S12" s="1"/>
      <c r="T12" s="1"/>
      <c r="U12" s="1"/>
      <c r="V12" s="1"/>
      <c r="W12" s="1"/>
      <c r="X12" s="1"/>
      <c r="Y12" s="1"/>
      <c r="Z12" s="1"/>
    </row>
    <row r="13" spans="1:26" ht="21" customHeight="1" x14ac:dyDescent="0.3">
      <c r="A13" s="85" t="s">
        <v>19</v>
      </c>
      <c r="B13" s="86"/>
      <c r="C13" s="86"/>
      <c r="D13" s="86"/>
      <c r="E13" s="86"/>
      <c r="F13" s="86"/>
      <c r="G13" s="86"/>
      <c r="H13" s="86"/>
      <c r="I13" s="86"/>
      <c r="J13" s="86"/>
      <c r="K13" s="87"/>
      <c r="L13" s="1"/>
      <c r="M13" s="1"/>
      <c r="N13" s="1"/>
      <c r="O13" s="1"/>
      <c r="P13" s="1"/>
      <c r="Q13" s="1"/>
      <c r="R13" s="1"/>
      <c r="S13" s="1"/>
      <c r="T13" s="1"/>
      <c r="U13" s="1"/>
      <c r="V13" s="1"/>
      <c r="W13" s="1"/>
      <c r="X13" s="1"/>
      <c r="Y13" s="1"/>
      <c r="Z13" s="1"/>
    </row>
    <row r="14" spans="1:26" ht="12.75" customHeight="1" x14ac:dyDescent="0.3">
      <c r="A14" s="5" t="s">
        <v>20</v>
      </c>
      <c r="B14" s="5" t="s">
        <v>21</v>
      </c>
      <c r="C14" s="5" t="s">
        <v>19</v>
      </c>
      <c r="D14" s="99" t="s">
        <v>22</v>
      </c>
      <c r="E14" s="86"/>
      <c r="F14" s="86"/>
      <c r="G14" s="87"/>
      <c r="H14" s="6" t="s">
        <v>23</v>
      </c>
      <c r="I14" s="100" t="s">
        <v>24</v>
      </c>
      <c r="J14" s="87"/>
      <c r="K14" s="7" t="s">
        <v>25</v>
      </c>
      <c r="L14" s="1"/>
      <c r="M14" s="1"/>
      <c r="N14" s="1"/>
      <c r="O14" s="1"/>
      <c r="P14" s="1"/>
      <c r="Q14" s="1"/>
      <c r="R14" s="1"/>
      <c r="S14" s="1"/>
      <c r="T14" s="1"/>
      <c r="U14" s="1"/>
      <c r="V14" s="1"/>
      <c r="W14" s="1"/>
      <c r="X14" s="1"/>
      <c r="Y14" s="1"/>
      <c r="Z14" s="1"/>
    </row>
    <row r="15" spans="1:26" ht="47.25" customHeight="1" x14ac:dyDescent="0.3">
      <c r="A15" s="102" t="s">
        <v>26</v>
      </c>
      <c r="B15" s="102" t="s">
        <v>27</v>
      </c>
      <c r="C15" s="89" t="s">
        <v>28</v>
      </c>
      <c r="D15" s="8" t="s">
        <v>29</v>
      </c>
      <c r="E15" s="92" t="s">
        <v>30</v>
      </c>
      <c r="F15" s="86"/>
      <c r="G15" s="87"/>
      <c r="H15" s="8" t="s">
        <v>31</v>
      </c>
      <c r="I15" s="101" t="s">
        <v>32</v>
      </c>
      <c r="J15" s="101" t="s">
        <v>33</v>
      </c>
      <c r="K15" s="101" t="s">
        <v>34</v>
      </c>
      <c r="L15" s="1"/>
      <c r="M15" s="1"/>
      <c r="N15" s="1"/>
      <c r="O15" s="1"/>
      <c r="P15" s="1"/>
      <c r="Q15" s="1"/>
      <c r="R15" s="1"/>
      <c r="S15" s="1"/>
      <c r="T15" s="1"/>
      <c r="U15" s="1"/>
      <c r="V15" s="1"/>
      <c r="W15" s="1"/>
      <c r="X15" s="1"/>
      <c r="Y15" s="1"/>
      <c r="Z15" s="1"/>
    </row>
    <row r="16" spans="1:26" ht="32.25" customHeight="1" x14ac:dyDescent="0.3">
      <c r="A16" s="90"/>
      <c r="B16" s="91"/>
      <c r="C16" s="91"/>
      <c r="D16" s="8" t="s">
        <v>35</v>
      </c>
      <c r="E16" s="92" t="s">
        <v>36</v>
      </c>
      <c r="F16" s="86"/>
      <c r="G16" s="87"/>
      <c r="H16" s="8" t="s">
        <v>31</v>
      </c>
      <c r="I16" s="91"/>
      <c r="J16" s="91"/>
      <c r="K16" s="91"/>
      <c r="L16" s="1"/>
      <c r="M16" s="1"/>
      <c r="N16" s="1"/>
      <c r="O16" s="1"/>
      <c r="P16" s="1"/>
      <c r="Q16" s="1"/>
      <c r="R16" s="1"/>
      <c r="S16" s="1"/>
      <c r="T16" s="1"/>
      <c r="U16" s="1"/>
      <c r="V16" s="1"/>
      <c r="W16" s="1"/>
      <c r="X16" s="1"/>
      <c r="Y16" s="1"/>
      <c r="Z16" s="1"/>
    </row>
    <row r="17" spans="1:26" ht="35.25" customHeight="1" x14ac:dyDescent="0.3">
      <c r="A17" s="90"/>
      <c r="B17" s="102" t="s">
        <v>37</v>
      </c>
      <c r="C17" s="89" t="s">
        <v>38</v>
      </c>
      <c r="D17" s="8" t="s">
        <v>29</v>
      </c>
      <c r="E17" s="93" t="s">
        <v>39</v>
      </c>
      <c r="F17" s="86"/>
      <c r="G17" s="87"/>
      <c r="H17" s="8" t="s">
        <v>31</v>
      </c>
      <c r="I17" s="101" t="s">
        <v>40</v>
      </c>
      <c r="J17" s="101" t="s">
        <v>33</v>
      </c>
      <c r="K17" s="101" t="s">
        <v>34</v>
      </c>
      <c r="L17" s="1"/>
      <c r="M17" s="1"/>
      <c r="N17" s="1"/>
      <c r="O17" s="1"/>
      <c r="P17" s="1"/>
      <c r="Q17" s="1"/>
      <c r="R17" s="1"/>
      <c r="S17" s="1"/>
      <c r="T17" s="1"/>
      <c r="U17" s="1"/>
      <c r="V17" s="1"/>
      <c r="W17" s="1"/>
      <c r="X17" s="1"/>
      <c r="Y17" s="1"/>
      <c r="Z17" s="1"/>
    </row>
    <row r="18" spans="1:26" ht="39" customHeight="1" x14ac:dyDescent="0.3">
      <c r="A18" s="90"/>
      <c r="B18" s="91"/>
      <c r="C18" s="91"/>
      <c r="D18" s="8" t="s">
        <v>41</v>
      </c>
      <c r="E18" s="93" t="s">
        <v>42</v>
      </c>
      <c r="F18" s="86"/>
      <c r="G18" s="87"/>
      <c r="H18" s="8" t="s">
        <v>31</v>
      </c>
      <c r="I18" s="91"/>
      <c r="J18" s="91"/>
      <c r="K18" s="91"/>
      <c r="L18" s="1"/>
      <c r="M18" s="1"/>
      <c r="N18" s="1"/>
      <c r="O18" s="1"/>
      <c r="P18" s="1"/>
      <c r="Q18" s="1"/>
      <c r="R18" s="1"/>
      <c r="S18" s="1"/>
      <c r="T18" s="1"/>
      <c r="U18" s="1"/>
      <c r="V18" s="1"/>
      <c r="W18" s="1"/>
      <c r="X18" s="1"/>
      <c r="Y18" s="1"/>
      <c r="Z18" s="1"/>
    </row>
    <row r="19" spans="1:26" ht="33.75" customHeight="1" x14ac:dyDescent="0.3">
      <c r="A19" s="90"/>
      <c r="B19" s="102" t="s">
        <v>43</v>
      </c>
      <c r="C19" s="89" t="s">
        <v>44</v>
      </c>
      <c r="D19" s="8" t="s">
        <v>29</v>
      </c>
      <c r="E19" s="94" t="s">
        <v>45</v>
      </c>
      <c r="F19" s="86"/>
      <c r="G19" s="87"/>
      <c r="H19" s="10" t="s">
        <v>31</v>
      </c>
      <c r="I19" s="101" t="s">
        <v>46</v>
      </c>
      <c r="J19" s="101" t="s">
        <v>47</v>
      </c>
      <c r="K19" s="101" t="s">
        <v>48</v>
      </c>
      <c r="L19" s="1"/>
      <c r="M19" s="1"/>
      <c r="N19" s="1"/>
      <c r="O19" s="1"/>
      <c r="P19" s="1"/>
      <c r="Q19" s="1"/>
      <c r="R19" s="1"/>
      <c r="S19" s="1"/>
      <c r="T19" s="1"/>
      <c r="U19" s="1"/>
      <c r="V19" s="1"/>
      <c r="W19" s="1"/>
      <c r="X19" s="1"/>
      <c r="Y19" s="1"/>
      <c r="Z19" s="1"/>
    </row>
    <row r="20" spans="1:26" ht="33.75" customHeight="1" x14ac:dyDescent="0.3">
      <c r="A20" s="90"/>
      <c r="B20" s="91"/>
      <c r="C20" s="91"/>
      <c r="D20" s="8" t="s">
        <v>41</v>
      </c>
      <c r="E20" s="94" t="s">
        <v>49</v>
      </c>
      <c r="F20" s="86"/>
      <c r="G20" s="87"/>
      <c r="H20" s="10" t="s">
        <v>31</v>
      </c>
      <c r="I20" s="90"/>
      <c r="J20" s="91"/>
      <c r="K20" s="91"/>
      <c r="L20" s="1"/>
      <c r="M20" s="1"/>
      <c r="N20" s="1"/>
      <c r="O20" s="1"/>
      <c r="P20" s="1"/>
      <c r="Q20" s="1"/>
      <c r="R20" s="1"/>
      <c r="S20" s="1"/>
      <c r="T20" s="1"/>
      <c r="U20" s="1"/>
      <c r="V20" s="1"/>
      <c r="W20" s="1"/>
      <c r="X20" s="1"/>
      <c r="Y20" s="1"/>
      <c r="Z20" s="1"/>
    </row>
    <row r="21" spans="1:26" ht="30.75" customHeight="1" x14ac:dyDescent="0.3">
      <c r="A21" s="90"/>
      <c r="B21" s="102" t="s">
        <v>50</v>
      </c>
      <c r="C21" s="89" t="s">
        <v>51</v>
      </c>
      <c r="D21" s="8" t="s">
        <v>29</v>
      </c>
      <c r="E21" s="93" t="s">
        <v>52</v>
      </c>
      <c r="F21" s="86"/>
      <c r="G21" s="87"/>
      <c r="H21" s="10" t="s">
        <v>31</v>
      </c>
      <c r="I21" s="101" t="s">
        <v>53</v>
      </c>
      <c r="J21" s="117" t="s">
        <v>33</v>
      </c>
      <c r="K21" s="117" t="s">
        <v>34</v>
      </c>
      <c r="L21" s="1"/>
      <c r="M21" s="1"/>
      <c r="N21" s="1"/>
      <c r="O21" s="1"/>
      <c r="P21" s="1"/>
      <c r="Q21" s="1"/>
      <c r="R21" s="1"/>
      <c r="S21" s="1"/>
      <c r="T21" s="1"/>
      <c r="U21" s="1"/>
      <c r="V21" s="1"/>
      <c r="W21" s="1"/>
      <c r="X21" s="1"/>
      <c r="Y21" s="1"/>
      <c r="Z21" s="1"/>
    </row>
    <row r="22" spans="1:26" ht="30.75" customHeight="1" x14ac:dyDescent="0.3">
      <c r="A22" s="91"/>
      <c r="B22" s="90"/>
      <c r="C22" s="90"/>
      <c r="D22" s="9" t="s">
        <v>41</v>
      </c>
      <c r="E22" s="95" t="s">
        <v>54</v>
      </c>
      <c r="F22" s="96"/>
      <c r="G22" s="97"/>
      <c r="H22" s="11" t="s">
        <v>31</v>
      </c>
      <c r="I22" s="90"/>
      <c r="J22" s="90"/>
      <c r="K22" s="90"/>
      <c r="L22" s="1"/>
      <c r="M22" s="1"/>
      <c r="N22" s="1"/>
      <c r="O22" s="1"/>
      <c r="P22" s="1"/>
      <c r="Q22" s="1"/>
      <c r="R22" s="1"/>
      <c r="S22" s="1"/>
      <c r="T22" s="1"/>
      <c r="U22" s="1"/>
      <c r="V22" s="1"/>
      <c r="W22" s="1"/>
      <c r="X22" s="1"/>
      <c r="Y22" s="1"/>
      <c r="Z22" s="1"/>
    </row>
    <row r="23" spans="1:26" ht="30.75" customHeight="1" x14ac:dyDescent="0.3">
      <c r="A23" s="102" t="s">
        <v>55</v>
      </c>
      <c r="B23" s="102" t="s">
        <v>56</v>
      </c>
      <c r="C23" s="89" t="s">
        <v>57</v>
      </c>
      <c r="D23" s="8" t="s">
        <v>29</v>
      </c>
      <c r="E23" s="93" t="s">
        <v>58</v>
      </c>
      <c r="F23" s="86"/>
      <c r="G23" s="87"/>
      <c r="H23" s="8" t="s">
        <v>59</v>
      </c>
      <c r="I23" s="101" t="s">
        <v>60</v>
      </c>
      <c r="J23" s="101" t="s">
        <v>33</v>
      </c>
      <c r="K23" s="101" t="s">
        <v>34</v>
      </c>
      <c r="L23" s="1"/>
      <c r="M23" s="1"/>
      <c r="N23" s="1"/>
      <c r="O23" s="1"/>
      <c r="P23" s="1"/>
      <c r="Q23" s="1"/>
      <c r="R23" s="1"/>
      <c r="S23" s="1"/>
      <c r="T23" s="1"/>
      <c r="U23" s="1"/>
      <c r="V23" s="1"/>
      <c r="W23" s="1"/>
      <c r="X23" s="1"/>
      <c r="Y23" s="1"/>
      <c r="Z23" s="1"/>
    </row>
    <row r="24" spans="1:26" ht="30.75" customHeight="1" x14ac:dyDescent="0.3">
      <c r="A24" s="90"/>
      <c r="B24" s="91"/>
      <c r="C24" s="91"/>
      <c r="D24" s="8" t="s">
        <v>41</v>
      </c>
      <c r="E24" s="93" t="s">
        <v>61</v>
      </c>
      <c r="F24" s="86"/>
      <c r="G24" s="87"/>
      <c r="H24" s="8" t="s">
        <v>59</v>
      </c>
      <c r="I24" s="91"/>
      <c r="J24" s="91"/>
      <c r="K24" s="91"/>
      <c r="L24" s="1"/>
      <c r="M24" s="1"/>
      <c r="N24" s="1"/>
      <c r="O24" s="1"/>
      <c r="P24" s="1"/>
      <c r="Q24" s="1"/>
      <c r="R24" s="1"/>
      <c r="S24" s="1"/>
      <c r="T24" s="1"/>
      <c r="U24" s="1"/>
      <c r="V24" s="1"/>
      <c r="W24" s="1"/>
      <c r="X24" s="1"/>
      <c r="Y24" s="1"/>
      <c r="Z24" s="1"/>
    </row>
    <row r="25" spans="1:26" ht="30" customHeight="1" x14ac:dyDescent="0.3">
      <c r="A25" s="102" t="s">
        <v>62</v>
      </c>
      <c r="B25" s="102" t="s">
        <v>63</v>
      </c>
      <c r="C25" s="89" t="s">
        <v>64</v>
      </c>
      <c r="D25" s="8" t="s">
        <v>29</v>
      </c>
      <c r="E25" s="93" t="s">
        <v>65</v>
      </c>
      <c r="F25" s="86"/>
      <c r="G25" s="86"/>
      <c r="H25" s="10" t="s">
        <v>31</v>
      </c>
      <c r="I25" s="101" t="s">
        <v>66</v>
      </c>
      <c r="J25" s="116" t="s">
        <v>33</v>
      </c>
      <c r="K25" s="117" t="s">
        <v>34</v>
      </c>
      <c r="L25" s="1"/>
      <c r="M25" s="12"/>
      <c r="N25" s="1"/>
      <c r="O25" s="1"/>
      <c r="P25" s="1"/>
      <c r="Q25" s="1"/>
      <c r="R25" s="1"/>
      <c r="S25" s="1"/>
      <c r="T25" s="1"/>
      <c r="U25" s="1"/>
      <c r="V25" s="1"/>
      <c r="W25" s="1"/>
      <c r="X25" s="1"/>
      <c r="Y25" s="1"/>
      <c r="Z25" s="1"/>
    </row>
    <row r="26" spans="1:26" ht="30.75" customHeight="1" x14ac:dyDescent="0.3">
      <c r="A26" s="91"/>
      <c r="B26" s="91"/>
      <c r="C26" s="91"/>
      <c r="D26" s="8" t="s">
        <v>41</v>
      </c>
      <c r="E26" s="93" t="s">
        <v>67</v>
      </c>
      <c r="F26" s="86"/>
      <c r="G26" s="86"/>
      <c r="H26" s="10" t="s">
        <v>31</v>
      </c>
      <c r="I26" s="91"/>
      <c r="J26" s="107"/>
      <c r="K26" s="91"/>
      <c r="L26" s="1"/>
      <c r="M26" s="1"/>
      <c r="N26" s="1"/>
      <c r="O26" s="1"/>
      <c r="P26" s="1"/>
      <c r="Q26" s="1"/>
      <c r="R26" s="1"/>
      <c r="S26" s="1"/>
      <c r="T26" s="1"/>
      <c r="U26" s="1"/>
      <c r="V26" s="1"/>
      <c r="W26" s="1"/>
      <c r="X26" s="1"/>
      <c r="Y26" s="1"/>
      <c r="Z26" s="1"/>
    </row>
    <row r="27" spans="1:26" ht="16.5" customHeight="1" x14ac:dyDescent="0.3">
      <c r="A27" s="103"/>
      <c r="B27" s="86"/>
      <c r="C27" s="86"/>
      <c r="D27" s="86"/>
      <c r="E27" s="86"/>
      <c r="F27" s="86"/>
      <c r="G27" s="86"/>
      <c r="H27" s="86"/>
      <c r="I27" s="86"/>
      <c r="J27" s="86"/>
      <c r="K27" s="87"/>
      <c r="L27" s="1"/>
      <c r="M27" s="1"/>
      <c r="N27" s="1"/>
      <c r="O27" s="1"/>
      <c r="P27" s="1"/>
      <c r="Q27" s="1"/>
      <c r="R27" s="1"/>
      <c r="S27" s="1"/>
      <c r="T27" s="1"/>
      <c r="U27" s="1"/>
      <c r="V27" s="1"/>
      <c r="W27" s="1"/>
      <c r="X27" s="1"/>
      <c r="Y27" s="1"/>
      <c r="Z27" s="1"/>
    </row>
    <row r="28" spans="1:26" ht="19.5" customHeight="1" x14ac:dyDescent="0.3">
      <c r="A28" s="85" t="s">
        <v>68</v>
      </c>
      <c r="B28" s="86"/>
      <c r="C28" s="86"/>
      <c r="D28" s="86"/>
      <c r="E28" s="86"/>
      <c r="F28" s="86"/>
      <c r="G28" s="86"/>
      <c r="H28" s="86"/>
      <c r="I28" s="86"/>
      <c r="J28" s="86"/>
      <c r="K28" s="87"/>
      <c r="L28" s="1"/>
      <c r="M28" s="1"/>
      <c r="N28" s="1"/>
      <c r="O28" s="1"/>
      <c r="P28" s="1"/>
      <c r="Q28" s="1"/>
      <c r="R28" s="1"/>
      <c r="S28" s="1"/>
      <c r="T28" s="1"/>
      <c r="U28" s="1"/>
      <c r="V28" s="1"/>
      <c r="W28" s="1"/>
      <c r="X28" s="1"/>
      <c r="Y28" s="1"/>
      <c r="Z28" s="1"/>
    </row>
    <row r="29" spans="1:26" ht="18.75" customHeight="1" x14ac:dyDescent="0.3">
      <c r="A29" s="88"/>
      <c r="B29" s="86"/>
      <c r="C29" s="86"/>
      <c r="D29" s="86"/>
      <c r="E29" s="86"/>
      <c r="F29" s="86"/>
      <c r="G29" s="86"/>
      <c r="H29" s="86"/>
      <c r="I29" s="86"/>
      <c r="J29" s="86"/>
      <c r="K29" s="87"/>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I19:I20"/>
    <mergeCell ref="I21:I22"/>
    <mergeCell ref="J21:J22"/>
    <mergeCell ref="K21:K22"/>
    <mergeCell ref="J15:J16"/>
    <mergeCell ref="K15:K16"/>
    <mergeCell ref="I17:I18"/>
    <mergeCell ref="J17:J18"/>
    <mergeCell ref="K17:K18"/>
    <mergeCell ref="J19:J20"/>
    <mergeCell ref="K19:K20"/>
    <mergeCell ref="A11:B11"/>
    <mergeCell ref="A15:A22"/>
    <mergeCell ref="A23:A24"/>
    <mergeCell ref="B23:B24"/>
    <mergeCell ref="B17:B18"/>
    <mergeCell ref="B21:B22"/>
    <mergeCell ref="A1:A4"/>
    <mergeCell ref="A7:B7"/>
    <mergeCell ref="A8:B8"/>
    <mergeCell ref="A9:B9"/>
    <mergeCell ref="A10:B10"/>
    <mergeCell ref="C11:E11"/>
    <mergeCell ref="F11:G11"/>
    <mergeCell ref="H11:K11"/>
    <mergeCell ref="B15:B16"/>
    <mergeCell ref="E25:G25"/>
    <mergeCell ref="I25:I26"/>
    <mergeCell ref="J25:J26"/>
    <mergeCell ref="K25:K26"/>
    <mergeCell ref="E26:G26"/>
    <mergeCell ref="C23:C24"/>
    <mergeCell ref="I23:I24"/>
    <mergeCell ref="J23:J24"/>
    <mergeCell ref="K23:K24"/>
    <mergeCell ref="E24:G24"/>
    <mergeCell ref="E23:G23"/>
    <mergeCell ref="B25:B26"/>
    <mergeCell ref="A6:K6"/>
    <mergeCell ref="C7:K7"/>
    <mergeCell ref="C8:K8"/>
    <mergeCell ref="C9:K9"/>
    <mergeCell ref="C10:K10"/>
    <mergeCell ref="B1:H2"/>
    <mergeCell ref="I1:K1"/>
    <mergeCell ref="I2:K2"/>
    <mergeCell ref="B3:H4"/>
    <mergeCell ref="I3:K3"/>
    <mergeCell ref="I4:K4"/>
    <mergeCell ref="A12:K12"/>
    <mergeCell ref="A13:K13"/>
    <mergeCell ref="D14:G14"/>
    <mergeCell ref="I14:J14"/>
    <mergeCell ref="C15:C16"/>
    <mergeCell ref="E15:G15"/>
    <mergeCell ref="I15:I16"/>
    <mergeCell ref="A28:K28"/>
    <mergeCell ref="A29:K29"/>
    <mergeCell ref="C21:C22"/>
    <mergeCell ref="C25:C26"/>
    <mergeCell ref="E16:G16"/>
    <mergeCell ref="E17:G17"/>
    <mergeCell ref="E18:G18"/>
    <mergeCell ref="E19:G19"/>
    <mergeCell ref="E20:G20"/>
    <mergeCell ref="E21:G21"/>
    <mergeCell ref="E22:G22"/>
    <mergeCell ref="C17:C18"/>
    <mergeCell ref="C19:C20"/>
    <mergeCell ref="B19:B20"/>
    <mergeCell ref="A27:K27"/>
    <mergeCell ref="A25:A2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Z1000"/>
  <sheetViews>
    <sheetView showGridLines="0" tabSelected="1" workbookViewId="0">
      <selection activeCell="D14" sqref="D14"/>
    </sheetView>
  </sheetViews>
  <sheetFormatPr baseColWidth="10" defaultColWidth="14.42578125" defaultRowHeight="15" customHeight="1" x14ac:dyDescent="0.25"/>
  <cols>
    <col min="1" max="1" width="17.7109375" customWidth="1"/>
    <col min="2" max="2" width="36.7109375" customWidth="1"/>
    <col min="3" max="3" width="5.28515625" customWidth="1"/>
    <col min="4" max="4" width="15.5703125" customWidth="1"/>
    <col min="5" max="5" width="14.7109375" customWidth="1"/>
    <col min="6" max="6" width="14.5703125" customWidth="1"/>
    <col min="7" max="7" width="15.28515625" customWidth="1"/>
    <col min="8" max="9" width="16.42578125" customWidth="1"/>
    <col min="10" max="10" width="15.7109375" customWidth="1"/>
    <col min="11" max="11" width="17.5703125" customWidth="1"/>
    <col min="12" max="12" width="18.140625" customWidth="1"/>
    <col min="13" max="13" width="16.140625" customWidth="1"/>
    <col min="14" max="14" width="19.140625" customWidth="1"/>
    <col min="15" max="15" width="15.42578125" customWidth="1"/>
    <col min="16" max="21" width="14.42578125" customWidth="1"/>
    <col min="22" max="26" width="10" customWidth="1"/>
  </cols>
  <sheetData>
    <row r="1" spans="1:26" ht="16.5" customHeight="1" x14ac:dyDescent="0.3">
      <c r="A1" s="118"/>
      <c r="B1" s="104" t="s">
        <v>0</v>
      </c>
      <c r="C1" s="96"/>
      <c r="D1" s="96"/>
      <c r="E1" s="96"/>
      <c r="F1" s="96"/>
      <c r="G1" s="96"/>
      <c r="H1" s="96"/>
      <c r="I1" s="96"/>
      <c r="J1" s="96"/>
      <c r="K1" s="96"/>
      <c r="L1" s="97"/>
      <c r="M1" s="129" t="str">
        <f>Identificación!I1</f>
        <v>Código: 1TR-GTH-IND-01</v>
      </c>
      <c r="N1" s="86"/>
      <c r="O1" s="87"/>
      <c r="P1" s="1"/>
      <c r="Q1" s="1"/>
      <c r="R1" s="1"/>
      <c r="S1" s="1"/>
      <c r="T1" s="1"/>
      <c r="U1" s="1"/>
      <c r="V1" s="1"/>
      <c r="W1" s="1"/>
      <c r="X1" s="1"/>
      <c r="Y1" s="1"/>
      <c r="Z1" s="1"/>
    </row>
    <row r="2" spans="1:26" ht="16.5" customHeight="1" x14ac:dyDescent="0.3">
      <c r="A2" s="90"/>
      <c r="B2" s="105"/>
      <c r="C2" s="106"/>
      <c r="D2" s="106"/>
      <c r="E2" s="106"/>
      <c r="F2" s="106"/>
      <c r="G2" s="106"/>
      <c r="H2" s="106"/>
      <c r="I2" s="106"/>
      <c r="J2" s="106"/>
      <c r="K2" s="106"/>
      <c r="L2" s="107"/>
      <c r="M2" s="129" t="str">
        <f>Identificación!I2</f>
        <v>Fecha: 22/08/2018</v>
      </c>
      <c r="N2" s="86"/>
      <c r="O2" s="87"/>
      <c r="P2" s="1"/>
      <c r="Q2" s="1"/>
      <c r="R2" s="1"/>
      <c r="S2" s="1"/>
      <c r="T2" s="1"/>
      <c r="U2" s="1"/>
      <c r="V2" s="1"/>
      <c r="W2" s="1"/>
      <c r="X2" s="1"/>
      <c r="Y2" s="1"/>
      <c r="Z2" s="1"/>
    </row>
    <row r="3" spans="1:26" ht="16.5" customHeight="1" x14ac:dyDescent="0.3">
      <c r="A3" s="90"/>
      <c r="B3" s="104" t="s">
        <v>3</v>
      </c>
      <c r="C3" s="96"/>
      <c r="D3" s="96"/>
      <c r="E3" s="96"/>
      <c r="F3" s="96"/>
      <c r="G3" s="96"/>
      <c r="H3" s="96"/>
      <c r="I3" s="96"/>
      <c r="J3" s="96"/>
      <c r="K3" s="96"/>
      <c r="L3" s="97"/>
      <c r="M3" s="129" t="str">
        <f>Identificación!I3</f>
        <v>Versión: 2</v>
      </c>
      <c r="N3" s="86"/>
      <c r="O3" s="87"/>
      <c r="P3" s="1"/>
      <c r="Q3" s="1"/>
      <c r="R3" s="1"/>
      <c r="S3" s="1"/>
      <c r="T3" s="1"/>
      <c r="U3" s="1"/>
      <c r="V3" s="1"/>
      <c r="W3" s="1"/>
      <c r="X3" s="1"/>
      <c r="Y3" s="1"/>
      <c r="Z3" s="1"/>
    </row>
    <row r="4" spans="1:26" ht="16.5" customHeight="1" x14ac:dyDescent="0.3">
      <c r="A4" s="91"/>
      <c r="B4" s="105"/>
      <c r="C4" s="106"/>
      <c r="D4" s="106"/>
      <c r="E4" s="106"/>
      <c r="F4" s="106"/>
      <c r="G4" s="106"/>
      <c r="H4" s="106"/>
      <c r="I4" s="106"/>
      <c r="J4" s="106"/>
      <c r="K4" s="106"/>
      <c r="L4" s="107"/>
      <c r="M4" s="130" t="s">
        <v>69</v>
      </c>
      <c r="N4" s="96"/>
      <c r="O4" s="96"/>
      <c r="P4" s="1"/>
      <c r="Q4" s="1"/>
      <c r="R4" s="1"/>
      <c r="S4" s="1"/>
      <c r="T4" s="1"/>
      <c r="U4" s="1"/>
      <c r="V4" s="1"/>
      <c r="W4" s="1"/>
      <c r="X4" s="1"/>
      <c r="Y4" s="1"/>
      <c r="Z4" s="1"/>
    </row>
    <row r="5" spans="1:26" ht="16.5" customHeight="1" x14ac:dyDescent="0.3">
      <c r="A5" s="123"/>
      <c r="B5" s="86"/>
      <c r="C5" s="86"/>
      <c r="D5" s="86"/>
      <c r="E5" s="86"/>
      <c r="F5" s="86"/>
      <c r="G5" s="86"/>
      <c r="H5" s="86"/>
      <c r="I5" s="86"/>
      <c r="J5" s="86"/>
      <c r="K5" s="86"/>
      <c r="L5" s="86"/>
      <c r="M5" s="86"/>
      <c r="N5" s="86"/>
      <c r="O5" s="87"/>
      <c r="P5" s="1"/>
      <c r="Q5" s="1"/>
      <c r="R5" s="1"/>
      <c r="S5" s="1"/>
      <c r="T5" s="1"/>
      <c r="U5" s="1"/>
      <c r="V5" s="1"/>
      <c r="W5" s="1"/>
      <c r="X5" s="1"/>
      <c r="Y5" s="1"/>
      <c r="Z5" s="1"/>
    </row>
    <row r="6" spans="1:26" ht="16.5" customHeight="1" x14ac:dyDescent="0.3">
      <c r="A6" s="122" t="s">
        <v>7</v>
      </c>
      <c r="B6" s="87"/>
      <c r="C6" s="126" t="str">
        <f>Identificación!C7</f>
        <v>Eficiencia en la gestión del Talento Humano</v>
      </c>
      <c r="D6" s="86"/>
      <c r="E6" s="86"/>
      <c r="F6" s="86"/>
      <c r="G6" s="86"/>
      <c r="H6" s="86"/>
      <c r="I6" s="86"/>
      <c r="J6" s="86"/>
      <c r="K6" s="86"/>
      <c r="L6" s="86"/>
      <c r="M6" s="86"/>
      <c r="N6" s="86"/>
      <c r="O6" s="87"/>
      <c r="P6" s="1"/>
      <c r="Q6" s="1"/>
      <c r="R6" s="1"/>
      <c r="S6" s="1"/>
      <c r="T6" s="1"/>
      <c r="U6" s="1"/>
      <c r="V6" s="1"/>
      <c r="W6" s="1"/>
      <c r="X6" s="1"/>
      <c r="Y6" s="1"/>
      <c r="Z6" s="1"/>
    </row>
    <row r="7" spans="1:26" ht="16.5" customHeight="1" x14ac:dyDescent="0.3">
      <c r="A7" s="122" t="s">
        <v>70</v>
      </c>
      <c r="B7" s="87"/>
      <c r="C7" s="126" t="s">
        <v>248</v>
      </c>
      <c r="D7" s="86"/>
      <c r="E7" s="86"/>
      <c r="F7" s="86"/>
      <c r="G7" s="86"/>
      <c r="H7" s="86"/>
      <c r="I7" s="86"/>
      <c r="J7" s="86"/>
      <c r="K7" s="86"/>
      <c r="L7" s="86"/>
      <c r="M7" s="86"/>
      <c r="N7" s="86"/>
      <c r="O7" s="87"/>
      <c r="P7" s="1"/>
      <c r="Q7" s="1"/>
      <c r="R7" s="1"/>
      <c r="S7" s="1"/>
      <c r="T7" s="1"/>
      <c r="U7" s="1"/>
      <c r="V7" s="1"/>
      <c r="W7" s="1"/>
      <c r="X7" s="1"/>
      <c r="Y7" s="1"/>
      <c r="Z7" s="1"/>
    </row>
    <row r="8" spans="1:26" ht="16.5" customHeight="1" x14ac:dyDescent="0.3">
      <c r="A8" s="122" t="s">
        <v>71</v>
      </c>
      <c r="B8" s="87"/>
      <c r="C8" s="127">
        <v>2020</v>
      </c>
      <c r="D8" s="86"/>
      <c r="E8" s="86"/>
      <c r="F8" s="86"/>
      <c r="G8" s="86"/>
      <c r="H8" s="87"/>
      <c r="I8" s="99" t="s">
        <v>72</v>
      </c>
      <c r="J8" s="86"/>
      <c r="K8" s="87"/>
      <c r="L8" s="128">
        <v>44225</v>
      </c>
      <c r="M8" s="86"/>
      <c r="N8" s="86"/>
      <c r="O8" s="87"/>
      <c r="P8" s="1"/>
      <c r="Q8" s="1"/>
      <c r="R8" s="1"/>
      <c r="S8" s="1"/>
      <c r="T8" s="1"/>
      <c r="U8" s="1"/>
      <c r="V8" s="1"/>
      <c r="W8" s="1"/>
      <c r="X8" s="1"/>
      <c r="Y8" s="1"/>
      <c r="Z8" s="1"/>
    </row>
    <row r="9" spans="1:26" ht="16.5" customHeight="1" x14ac:dyDescent="0.3">
      <c r="A9" s="122" t="s">
        <v>73</v>
      </c>
      <c r="B9" s="87"/>
      <c r="C9" s="127"/>
      <c r="D9" s="86"/>
      <c r="E9" s="86"/>
      <c r="F9" s="86"/>
      <c r="G9" s="86"/>
      <c r="H9" s="86"/>
      <c r="I9" s="86"/>
      <c r="J9" s="86"/>
      <c r="K9" s="86"/>
      <c r="L9" s="86"/>
      <c r="M9" s="86"/>
      <c r="N9" s="86"/>
      <c r="O9" s="87"/>
      <c r="P9" s="1"/>
      <c r="Q9" s="1"/>
      <c r="R9" s="1"/>
      <c r="S9" s="1"/>
      <c r="T9" s="1"/>
      <c r="U9" s="1"/>
      <c r="V9" s="1"/>
      <c r="W9" s="1"/>
      <c r="X9" s="1"/>
      <c r="Y9" s="1"/>
      <c r="Z9" s="1"/>
    </row>
    <row r="10" spans="1:26" ht="16.5" customHeight="1" x14ac:dyDescent="0.3">
      <c r="A10" s="123"/>
      <c r="B10" s="86"/>
      <c r="C10" s="86"/>
      <c r="D10" s="86"/>
      <c r="E10" s="86"/>
      <c r="F10" s="86"/>
      <c r="G10" s="86"/>
      <c r="H10" s="86"/>
      <c r="I10" s="86"/>
      <c r="J10" s="86"/>
      <c r="K10" s="86"/>
      <c r="L10" s="86"/>
      <c r="M10" s="86"/>
      <c r="N10" s="86"/>
      <c r="O10" s="87"/>
      <c r="P10" s="1"/>
      <c r="Q10" s="1"/>
      <c r="R10" s="1"/>
      <c r="S10" s="1"/>
      <c r="T10" s="1"/>
      <c r="U10" s="1"/>
      <c r="V10" s="1"/>
      <c r="W10" s="1"/>
      <c r="X10" s="1"/>
      <c r="Y10" s="1"/>
      <c r="Z10" s="1"/>
    </row>
    <row r="11" spans="1:26" ht="21" customHeight="1" x14ac:dyDescent="0.3">
      <c r="A11" s="124" t="s">
        <v>74</v>
      </c>
      <c r="B11" s="86"/>
      <c r="C11" s="86"/>
      <c r="D11" s="86"/>
      <c r="E11" s="86"/>
      <c r="F11" s="86"/>
      <c r="G11" s="86"/>
      <c r="H11" s="86"/>
      <c r="I11" s="86"/>
      <c r="J11" s="86"/>
      <c r="K11" s="86"/>
      <c r="L11" s="86"/>
      <c r="M11" s="86"/>
      <c r="N11" s="86"/>
      <c r="O11" s="114"/>
      <c r="P11" s="1"/>
      <c r="Q11" s="1"/>
      <c r="R11" s="1"/>
      <c r="S11" s="1"/>
      <c r="T11" s="1">
        <f>30-8</f>
        <v>22</v>
      </c>
      <c r="U11" s="1">
        <f>30-11</f>
        <v>19</v>
      </c>
      <c r="V11" s="1"/>
      <c r="W11" s="1"/>
      <c r="X11" s="1"/>
      <c r="Y11" s="1"/>
      <c r="Z11" s="1"/>
    </row>
    <row r="12" spans="1:26" ht="27" customHeight="1" x14ac:dyDescent="0.3">
      <c r="A12" s="13" t="s">
        <v>21</v>
      </c>
      <c r="B12" s="125" t="s">
        <v>22</v>
      </c>
      <c r="C12" s="87"/>
      <c r="D12" s="14" t="s">
        <v>75</v>
      </c>
      <c r="E12" s="14" t="s">
        <v>76</v>
      </c>
      <c r="F12" s="14" t="s">
        <v>77</v>
      </c>
      <c r="G12" s="14" t="s">
        <v>78</v>
      </c>
      <c r="H12" s="14" t="s">
        <v>79</v>
      </c>
      <c r="I12" s="14" t="s">
        <v>80</v>
      </c>
      <c r="J12" s="14" t="s">
        <v>81</v>
      </c>
      <c r="K12" s="14" t="s">
        <v>82</v>
      </c>
      <c r="L12" s="14" t="s">
        <v>83</v>
      </c>
      <c r="M12" s="14" t="s">
        <v>84</v>
      </c>
      <c r="N12" s="14" t="s">
        <v>85</v>
      </c>
      <c r="O12" s="14" t="s">
        <v>86</v>
      </c>
      <c r="P12" s="1"/>
      <c r="Q12" s="1"/>
      <c r="R12" s="1"/>
      <c r="S12" s="1"/>
      <c r="T12" s="1"/>
      <c r="U12" s="1"/>
      <c r="V12" s="1"/>
      <c r="W12" s="1"/>
      <c r="X12" s="1"/>
      <c r="Y12" s="1"/>
      <c r="Z12" s="1"/>
    </row>
    <row r="13" spans="1:26" ht="45" customHeight="1" x14ac:dyDescent="0.3">
      <c r="A13" s="121" t="str">
        <f>Identificación!$B$15</f>
        <v>RETENCIÓN PERSONAL DE PLANTA</v>
      </c>
      <c r="B13" s="15" t="str">
        <f>Identificación!E15</f>
        <v>Cantidad de vancantes definitivas de empleos de derechos de carrera y Libre Nombramiento y Remoción</v>
      </c>
      <c r="C13" s="10" t="str">
        <f>Identificación!D15</f>
        <v>a</v>
      </c>
      <c r="D13" s="16">
        <v>29</v>
      </c>
      <c r="E13" s="17">
        <v>28</v>
      </c>
      <c r="F13" s="17">
        <v>28</v>
      </c>
      <c r="G13" s="17">
        <v>28</v>
      </c>
      <c r="H13" s="17">
        <v>28</v>
      </c>
      <c r="I13" s="17">
        <v>29</v>
      </c>
      <c r="J13" s="17">
        <v>29</v>
      </c>
      <c r="K13" s="17">
        <v>29</v>
      </c>
      <c r="L13" s="18">
        <v>30</v>
      </c>
      <c r="M13" s="18">
        <v>31</v>
      </c>
      <c r="N13" s="18">
        <v>21</v>
      </c>
      <c r="O13" s="18">
        <v>21</v>
      </c>
      <c r="P13" s="1"/>
      <c r="Q13" s="1"/>
      <c r="R13" s="1"/>
      <c r="S13" s="1"/>
      <c r="T13" s="1"/>
      <c r="U13" s="1"/>
      <c r="V13" s="1"/>
      <c r="W13" s="1"/>
      <c r="X13" s="1"/>
      <c r="Y13" s="1"/>
      <c r="Z13" s="1"/>
    </row>
    <row r="14" spans="1:26" ht="31.5" customHeight="1" x14ac:dyDescent="0.3">
      <c r="A14" s="91"/>
      <c r="B14" s="15" t="str">
        <f>Identificación!E16</f>
        <v>Sumatoria total de empleos con derechos de carrera y Libre Nombramiento y Remoción</v>
      </c>
      <c r="C14" s="10" t="str">
        <f>Identificación!D16</f>
        <v xml:space="preserve">b </v>
      </c>
      <c r="D14" s="17">
        <v>75</v>
      </c>
      <c r="E14" s="17">
        <v>75</v>
      </c>
      <c r="F14" s="17">
        <v>75</v>
      </c>
      <c r="G14" s="17">
        <v>75</v>
      </c>
      <c r="H14" s="17">
        <v>75</v>
      </c>
      <c r="I14" s="17">
        <v>75</v>
      </c>
      <c r="J14" s="17">
        <v>75</v>
      </c>
      <c r="K14" s="17">
        <v>75</v>
      </c>
      <c r="L14" s="17">
        <v>75</v>
      </c>
      <c r="M14" s="17">
        <v>75</v>
      </c>
      <c r="N14" s="17">
        <v>75</v>
      </c>
      <c r="O14" s="18">
        <v>75</v>
      </c>
      <c r="P14" s="1"/>
      <c r="Q14" s="1"/>
      <c r="R14" s="1"/>
      <c r="S14" s="1"/>
      <c r="T14" s="1"/>
      <c r="U14" s="1"/>
      <c r="V14" s="1"/>
      <c r="W14" s="1"/>
      <c r="X14" s="1"/>
      <c r="Y14" s="1"/>
      <c r="Z14" s="1"/>
    </row>
    <row r="15" spans="1:26" ht="31.5" customHeight="1" x14ac:dyDescent="0.3">
      <c r="A15" s="121" t="str">
        <f>Identificación!$B$17</f>
        <v>OPORTUNIDAD ASCENSO</v>
      </c>
      <c r="B15" s="15" t="str">
        <f>Identificación!E17</f>
        <v>Número funcionarios con derechos de carrera en encargo</v>
      </c>
      <c r="C15" s="10" t="str">
        <f>Identificación!D17</f>
        <v>a</v>
      </c>
      <c r="D15" s="17">
        <v>20</v>
      </c>
      <c r="E15" s="17">
        <v>20</v>
      </c>
      <c r="F15" s="17">
        <v>20</v>
      </c>
      <c r="G15" s="17">
        <v>20</v>
      </c>
      <c r="H15" s="17">
        <v>20</v>
      </c>
      <c r="I15" s="17">
        <v>20</v>
      </c>
      <c r="J15" s="17">
        <v>20</v>
      </c>
      <c r="K15" s="17">
        <v>20</v>
      </c>
      <c r="L15" s="17">
        <v>20</v>
      </c>
      <c r="M15" s="17">
        <v>19</v>
      </c>
      <c r="N15" s="17">
        <v>19</v>
      </c>
      <c r="O15" s="17">
        <v>19</v>
      </c>
      <c r="P15" s="1"/>
      <c r="Q15" s="1"/>
      <c r="R15" s="1"/>
      <c r="S15" s="1"/>
      <c r="T15" s="1"/>
      <c r="U15" s="1"/>
      <c r="V15" s="1"/>
      <c r="W15" s="1"/>
      <c r="X15" s="1"/>
      <c r="Y15" s="1"/>
      <c r="Z15" s="1"/>
    </row>
    <row r="16" spans="1:26" ht="31.5" customHeight="1" x14ac:dyDescent="0.3">
      <c r="A16" s="91"/>
      <c r="B16" s="15" t="str">
        <f>Identificación!E18</f>
        <v>Sumatoria total de funcionarios con derechos de carrera</v>
      </c>
      <c r="C16" s="10" t="str">
        <f>Identificación!D18</f>
        <v>b</v>
      </c>
      <c r="D16" s="17">
        <v>27</v>
      </c>
      <c r="E16" s="17">
        <v>26</v>
      </c>
      <c r="F16" s="17">
        <v>26</v>
      </c>
      <c r="G16" s="17">
        <v>26</v>
      </c>
      <c r="H16" s="17">
        <v>26</v>
      </c>
      <c r="I16" s="17">
        <v>26</v>
      </c>
      <c r="J16" s="17">
        <v>26</v>
      </c>
      <c r="K16" s="17">
        <v>26</v>
      </c>
      <c r="L16" s="17">
        <v>25</v>
      </c>
      <c r="M16" s="17">
        <v>25</v>
      </c>
      <c r="N16" s="17">
        <v>24</v>
      </c>
      <c r="O16" s="17">
        <v>24</v>
      </c>
      <c r="P16" s="1"/>
      <c r="Q16" s="1"/>
      <c r="R16" s="1"/>
      <c r="S16" s="1"/>
      <c r="T16" s="1"/>
      <c r="U16" s="1"/>
      <c r="V16" s="1"/>
      <c r="W16" s="1"/>
      <c r="X16" s="1"/>
      <c r="Y16" s="1"/>
      <c r="Z16" s="1"/>
    </row>
    <row r="17" spans="1:26" ht="31.5" customHeight="1" x14ac:dyDescent="0.3">
      <c r="A17" s="121" t="str">
        <f>Identificación!B19</f>
        <v>TASA DE ACCIDENTALIDAD</v>
      </c>
      <c r="B17" s="19" t="str">
        <f>Identificación!E19</f>
        <v>Número de Accidentes de Trabajo reportados</v>
      </c>
      <c r="C17" s="10" t="str">
        <f>Identificación!D19</f>
        <v>a</v>
      </c>
      <c r="D17" s="17">
        <v>0</v>
      </c>
      <c r="E17" s="17">
        <v>0</v>
      </c>
      <c r="F17" s="17">
        <v>2</v>
      </c>
      <c r="G17" s="17">
        <v>0</v>
      </c>
      <c r="H17" s="17">
        <v>0</v>
      </c>
      <c r="I17" s="17">
        <v>0</v>
      </c>
      <c r="J17" s="17">
        <v>0</v>
      </c>
      <c r="K17" s="17">
        <v>0</v>
      </c>
      <c r="L17" s="17">
        <v>1</v>
      </c>
      <c r="M17" s="18">
        <v>0</v>
      </c>
      <c r="N17" s="20">
        <v>0</v>
      </c>
      <c r="O17" s="20">
        <v>1</v>
      </c>
      <c r="P17" s="21"/>
      <c r="Q17" s="1"/>
      <c r="R17" s="1"/>
      <c r="S17" s="1"/>
      <c r="T17" s="1"/>
      <c r="U17" s="1"/>
      <c r="V17" s="1"/>
      <c r="W17" s="1"/>
      <c r="X17" s="1"/>
      <c r="Y17" s="1"/>
      <c r="Z17" s="1"/>
    </row>
    <row r="18" spans="1:26" ht="31.5" customHeight="1" x14ac:dyDescent="0.3">
      <c r="A18" s="91"/>
      <c r="B18" s="19" t="str">
        <f>Identificación!E20</f>
        <v>Número de empleados y contratistas</v>
      </c>
      <c r="C18" s="10" t="str">
        <f>Identificación!D20</f>
        <v>b</v>
      </c>
      <c r="D18" s="17">
        <v>321</v>
      </c>
      <c r="E18" s="17">
        <v>1051</v>
      </c>
      <c r="F18" s="17">
        <v>1296</v>
      </c>
      <c r="G18" s="17">
        <v>1307</v>
      </c>
      <c r="H18" s="17">
        <v>1331</v>
      </c>
      <c r="I18" s="17">
        <v>978</v>
      </c>
      <c r="J18" s="17">
        <v>699</v>
      </c>
      <c r="K18" s="17">
        <v>816</v>
      </c>
      <c r="L18" s="17">
        <v>1037</v>
      </c>
      <c r="M18" s="18">
        <v>1035</v>
      </c>
      <c r="N18" s="18">
        <v>1036</v>
      </c>
      <c r="O18" s="18">
        <v>1398</v>
      </c>
      <c r="P18" s="1"/>
      <c r="Q18" s="1"/>
      <c r="R18" s="1"/>
      <c r="S18" s="22"/>
      <c r="T18" s="1"/>
      <c r="U18" s="1"/>
      <c r="V18" s="1"/>
      <c r="W18" s="1"/>
      <c r="X18" s="1"/>
      <c r="Y18" s="1"/>
      <c r="Z18" s="1"/>
    </row>
    <row r="19" spans="1:26" ht="47.25" customHeight="1" x14ac:dyDescent="0.3">
      <c r="A19" s="121" t="str">
        <f>Identificación!B21</f>
        <v>PARTICIPACIÓN OFERTA DE CAPACITACIÓN, BIENESTAR E INCENTIVOS</v>
      </c>
      <c r="B19" s="19" t="str">
        <f>Identificación!E21</f>
        <v>Sumatoria de asistencias a actividades de bienestar, capacitación e incentivos realizadas en el periodo</v>
      </c>
      <c r="C19" s="10" t="s">
        <v>29</v>
      </c>
      <c r="D19" s="23">
        <v>5</v>
      </c>
      <c r="E19" s="23">
        <v>0</v>
      </c>
      <c r="F19" s="23">
        <v>93</v>
      </c>
      <c r="G19" s="23">
        <v>74</v>
      </c>
      <c r="H19" s="23">
        <v>107</v>
      </c>
      <c r="I19" s="23">
        <v>594</v>
      </c>
      <c r="J19" s="23">
        <v>256</v>
      </c>
      <c r="K19" s="23">
        <v>240</v>
      </c>
      <c r="L19" s="23">
        <v>210</v>
      </c>
      <c r="M19" s="23">
        <v>148</v>
      </c>
      <c r="N19" s="24">
        <v>8</v>
      </c>
      <c r="O19" s="24">
        <v>91</v>
      </c>
      <c r="P19" s="1"/>
      <c r="Q19" s="1" t="s">
        <v>87</v>
      </c>
      <c r="R19" s="1"/>
      <c r="S19" s="1"/>
      <c r="T19" s="1"/>
      <c r="U19" s="1"/>
      <c r="V19" s="1"/>
      <c r="W19" s="1"/>
      <c r="X19" s="1"/>
      <c r="Y19" s="1"/>
      <c r="Z19" s="1"/>
    </row>
    <row r="20" spans="1:26" ht="31.5" customHeight="1" x14ac:dyDescent="0.3">
      <c r="A20" s="91"/>
      <c r="B20" s="19" t="str">
        <f>Identificación!E22</f>
        <v>Actividades de bienestar capacitación e incentivos realizadas en el periodo</v>
      </c>
      <c r="C20" s="10" t="str">
        <f>Identificación!D26</f>
        <v>b</v>
      </c>
      <c r="D20" s="23">
        <v>1</v>
      </c>
      <c r="E20" s="23">
        <v>0</v>
      </c>
      <c r="F20" s="23">
        <v>2</v>
      </c>
      <c r="G20" s="23">
        <v>2</v>
      </c>
      <c r="H20" s="23">
        <v>4</v>
      </c>
      <c r="I20" s="23">
        <v>12</v>
      </c>
      <c r="J20" s="23">
        <v>9</v>
      </c>
      <c r="K20" s="23">
        <v>4</v>
      </c>
      <c r="L20" s="23">
        <v>6</v>
      </c>
      <c r="M20" s="23">
        <v>5</v>
      </c>
      <c r="N20" s="24">
        <v>1</v>
      </c>
      <c r="O20" s="24">
        <v>2</v>
      </c>
      <c r="P20" s="1"/>
      <c r="Q20" s="1"/>
      <c r="R20" s="1"/>
      <c r="S20" s="1"/>
      <c r="T20" s="1"/>
      <c r="U20" s="1"/>
      <c r="V20" s="1"/>
      <c r="W20" s="1"/>
      <c r="X20" s="1"/>
      <c r="Y20" s="1"/>
      <c r="Z20" s="1"/>
    </row>
    <row r="21" spans="1:26" ht="31.5" customHeight="1" x14ac:dyDescent="0.3">
      <c r="A21" s="121" t="str">
        <f>Identificación!$B$23</f>
        <v>RECAUDO INCAPACIDADES CON EPS</v>
      </c>
      <c r="B21" s="19" t="str">
        <f>Identificación!E23</f>
        <v>Suma total del valor recaudado por incapacidades en el mes</v>
      </c>
      <c r="C21" s="10" t="str">
        <f>Identificación!D23</f>
        <v>a</v>
      </c>
      <c r="D21" s="25">
        <f>12601941+29678390</f>
        <v>42280331</v>
      </c>
      <c r="E21" s="25">
        <f>17386545+D21</f>
        <v>59666876</v>
      </c>
      <c r="F21" s="25">
        <v>0</v>
      </c>
      <c r="G21" s="25">
        <v>0</v>
      </c>
      <c r="H21" s="25">
        <f>3164988+E21</f>
        <v>62831864</v>
      </c>
      <c r="I21" s="26">
        <f>+H21+14982495</f>
        <v>77814359</v>
      </c>
      <c r="J21" s="26">
        <f>+I21+10468772</f>
        <v>88283131</v>
      </c>
      <c r="K21" s="26">
        <f>+J21+104845728</f>
        <v>193128859</v>
      </c>
      <c r="L21" s="26">
        <f t="shared" ref="L21:L22" si="0">+K21</f>
        <v>193128859</v>
      </c>
      <c r="M21" s="27">
        <v>196671572</v>
      </c>
      <c r="N21" s="27">
        <v>196772043</v>
      </c>
      <c r="O21" s="27">
        <v>207701273</v>
      </c>
      <c r="P21" s="1"/>
      <c r="Q21" s="1"/>
      <c r="R21" s="1"/>
      <c r="S21" s="1"/>
      <c r="T21" s="1"/>
      <c r="U21" s="1"/>
      <c r="V21" s="1"/>
      <c r="W21" s="1"/>
      <c r="X21" s="1"/>
      <c r="Y21" s="1"/>
      <c r="Z21" s="1"/>
    </row>
    <row r="22" spans="1:26" ht="31.5" customHeight="1" x14ac:dyDescent="0.3">
      <c r="A22" s="91"/>
      <c r="B22" s="19" t="str">
        <f>Identificación!E24</f>
        <v>Suma total del valor por recaudar por concepto de incapacidades a la fecha</v>
      </c>
      <c r="C22" s="10" t="s">
        <v>41</v>
      </c>
      <c r="D22" s="25">
        <f>60594+104393617</f>
        <v>104454211</v>
      </c>
      <c r="E22" s="25">
        <f>85195+3018313+138687+146355+219534+292712+79280+634237+304590+562316+D22</f>
        <v>109935430</v>
      </c>
      <c r="F22" s="25">
        <f>77103+2007569+422646+46281+E22</f>
        <v>112489029</v>
      </c>
      <c r="G22" s="25">
        <f>187654+1019835+F22</f>
        <v>113696518</v>
      </c>
      <c r="H22" s="25">
        <f>17337201+G22</f>
        <v>131033719</v>
      </c>
      <c r="I22" s="26">
        <f>+H22+40533837</f>
        <v>171567556</v>
      </c>
      <c r="J22" s="26">
        <f>+I22</f>
        <v>171567556</v>
      </c>
      <c r="K22" s="26">
        <f>+J22+886497+31145</f>
        <v>172485198</v>
      </c>
      <c r="L22" s="26">
        <f t="shared" si="0"/>
        <v>172485198</v>
      </c>
      <c r="M22" s="27">
        <v>176644823</v>
      </c>
      <c r="N22" s="27">
        <v>176644823</v>
      </c>
      <c r="O22" s="27">
        <v>176811692</v>
      </c>
      <c r="P22" s="1"/>
      <c r="Q22" s="1"/>
      <c r="R22" s="1"/>
      <c r="S22" s="1"/>
      <c r="T22" s="1"/>
      <c r="U22" s="1"/>
      <c r="V22" s="1"/>
      <c r="W22" s="1"/>
      <c r="X22" s="1"/>
      <c r="Y22" s="1"/>
      <c r="Z22" s="1"/>
    </row>
    <row r="23" spans="1:26" ht="31.5" customHeight="1" x14ac:dyDescent="0.3">
      <c r="A23" s="121" t="str">
        <f>Identificación!B25</f>
        <v>ALCANCE  EVALUACIÓN DE DESEMPEÑO</v>
      </c>
      <c r="B23" s="19" t="str">
        <f>Identificación!E25</f>
        <v>Funcionarios que realizaron sus evaluaciones en los términos señalados por la normatividad</v>
      </c>
      <c r="C23" s="10" t="s">
        <v>29</v>
      </c>
      <c r="D23" s="23">
        <v>75</v>
      </c>
      <c r="E23" s="23">
        <v>0</v>
      </c>
      <c r="F23" s="23">
        <v>2</v>
      </c>
      <c r="G23" s="23">
        <v>0</v>
      </c>
      <c r="H23" s="23">
        <v>0</v>
      </c>
      <c r="I23" s="23">
        <v>23</v>
      </c>
      <c r="J23" s="23">
        <v>0</v>
      </c>
      <c r="K23" s="23">
        <v>70</v>
      </c>
      <c r="L23" s="23">
        <v>0</v>
      </c>
      <c r="M23" s="23">
        <v>0</v>
      </c>
      <c r="N23" s="23">
        <v>1</v>
      </c>
      <c r="O23" s="24">
        <v>37</v>
      </c>
      <c r="P23" s="1"/>
      <c r="Q23" s="1"/>
      <c r="R23" s="1"/>
      <c r="S23" s="1"/>
      <c r="T23" s="1"/>
      <c r="U23" s="1"/>
      <c r="V23" s="1"/>
      <c r="W23" s="1"/>
      <c r="X23" s="1"/>
      <c r="Y23" s="1"/>
      <c r="Z23" s="1"/>
    </row>
    <row r="24" spans="1:26" ht="31.5" customHeight="1" x14ac:dyDescent="0.3">
      <c r="A24" s="91"/>
      <c r="B24" s="19" t="str">
        <f>Identificación!E26</f>
        <v>Total funcionarios con obligación de realizar evaluación de desempeño</v>
      </c>
      <c r="C24" s="10" t="s">
        <v>41</v>
      </c>
      <c r="D24" s="23">
        <v>75</v>
      </c>
      <c r="E24" s="23">
        <v>0</v>
      </c>
      <c r="F24" s="23">
        <v>2</v>
      </c>
      <c r="G24" s="23">
        <v>0</v>
      </c>
      <c r="H24" s="23">
        <v>0</v>
      </c>
      <c r="I24" s="23">
        <v>24</v>
      </c>
      <c r="J24" s="23">
        <v>0</v>
      </c>
      <c r="K24" s="23">
        <v>73</v>
      </c>
      <c r="L24" s="23">
        <v>0</v>
      </c>
      <c r="M24" s="23">
        <v>1</v>
      </c>
      <c r="N24" s="23">
        <v>1</v>
      </c>
      <c r="O24" s="24">
        <v>41</v>
      </c>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7">
    <mergeCell ref="B1:L2"/>
    <mergeCell ref="M1:O1"/>
    <mergeCell ref="M2:O2"/>
    <mergeCell ref="B3:L4"/>
    <mergeCell ref="M3:O3"/>
    <mergeCell ref="M4:O4"/>
    <mergeCell ref="C8:H8"/>
    <mergeCell ref="I8:K8"/>
    <mergeCell ref="L8:O8"/>
    <mergeCell ref="C9:O9"/>
    <mergeCell ref="A10:O10"/>
    <mergeCell ref="A17:A18"/>
    <mergeCell ref="A19:A20"/>
    <mergeCell ref="A21:A22"/>
    <mergeCell ref="A23:A24"/>
    <mergeCell ref="A1:A4"/>
    <mergeCell ref="A6:B6"/>
    <mergeCell ref="A7:B7"/>
    <mergeCell ref="A8:B8"/>
    <mergeCell ref="A9:B9"/>
    <mergeCell ref="A13:A14"/>
    <mergeCell ref="A15:A16"/>
    <mergeCell ref="A5:O5"/>
    <mergeCell ref="A11:O11"/>
    <mergeCell ref="B12:C12"/>
    <mergeCell ref="C6:O6"/>
    <mergeCell ref="C7:O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Z1000"/>
  <sheetViews>
    <sheetView showGridLines="0" topLeftCell="A4" workbookViewId="0">
      <selection activeCell="D14" sqref="D14"/>
    </sheetView>
  </sheetViews>
  <sheetFormatPr baseColWidth="10" defaultColWidth="14.42578125" defaultRowHeight="15" customHeight="1" x14ac:dyDescent="0.25"/>
  <cols>
    <col min="1" max="1" width="33.42578125" customWidth="1"/>
    <col min="2" max="2" width="14.85546875" customWidth="1"/>
    <col min="3" max="14" width="11.140625" customWidth="1"/>
    <col min="15" max="26" width="10" customWidth="1"/>
  </cols>
  <sheetData>
    <row r="1" spans="1:26" ht="16.5" x14ac:dyDescent="0.25">
      <c r="A1" s="149"/>
      <c r="B1" s="150" t="s">
        <v>0</v>
      </c>
      <c r="C1" s="96"/>
      <c r="D1" s="96"/>
      <c r="E1" s="96"/>
      <c r="F1" s="96"/>
      <c r="G1" s="96"/>
      <c r="H1" s="96"/>
      <c r="I1" s="96"/>
      <c r="J1" s="96"/>
      <c r="K1" s="97"/>
      <c r="L1" s="94" t="str">
        <f>Identificación!I1</f>
        <v>Código: 1TR-GTH-IND-01</v>
      </c>
      <c r="M1" s="86"/>
      <c r="N1" s="87"/>
      <c r="O1" s="28"/>
      <c r="P1" s="28"/>
      <c r="Q1" s="28"/>
      <c r="R1" s="28"/>
      <c r="S1" s="28"/>
      <c r="T1" s="28"/>
      <c r="U1" s="28"/>
      <c r="V1" s="28"/>
      <c r="W1" s="28"/>
      <c r="X1" s="28"/>
      <c r="Y1" s="28"/>
      <c r="Z1" s="28"/>
    </row>
    <row r="2" spans="1:26" ht="16.5" x14ac:dyDescent="0.25">
      <c r="A2" s="90"/>
      <c r="B2" s="105"/>
      <c r="C2" s="106"/>
      <c r="D2" s="106"/>
      <c r="E2" s="106"/>
      <c r="F2" s="106"/>
      <c r="G2" s="106"/>
      <c r="H2" s="106"/>
      <c r="I2" s="106"/>
      <c r="J2" s="106"/>
      <c r="K2" s="107"/>
      <c r="L2" s="94" t="str">
        <f>Identificación!I2</f>
        <v>Fecha: 22/08/2018</v>
      </c>
      <c r="M2" s="86"/>
      <c r="N2" s="87"/>
      <c r="O2" s="28"/>
      <c r="P2" s="28"/>
      <c r="Q2" s="28"/>
      <c r="R2" s="28"/>
      <c r="S2" s="28"/>
      <c r="T2" s="28"/>
      <c r="U2" s="28"/>
      <c r="V2" s="28"/>
      <c r="W2" s="28"/>
      <c r="X2" s="28"/>
      <c r="Y2" s="28"/>
      <c r="Z2" s="28"/>
    </row>
    <row r="3" spans="1:26" ht="20.25" customHeight="1" x14ac:dyDescent="0.25">
      <c r="A3" s="90"/>
      <c r="B3" s="150" t="s">
        <v>3</v>
      </c>
      <c r="C3" s="96"/>
      <c r="D3" s="96"/>
      <c r="E3" s="96"/>
      <c r="F3" s="96"/>
      <c r="G3" s="96"/>
      <c r="H3" s="96"/>
      <c r="I3" s="96"/>
      <c r="J3" s="96"/>
      <c r="K3" s="97"/>
      <c r="L3" s="94" t="str">
        <f>Identificación!I3</f>
        <v>Versión: 2</v>
      </c>
      <c r="M3" s="86"/>
      <c r="N3" s="87"/>
      <c r="O3" s="28"/>
      <c r="P3" s="28"/>
      <c r="Q3" s="28"/>
      <c r="R3" s="28"/>
      <c r="S3" s="28"/>
      <c r="T3" s="28"/>
      <c r="U3" s="28"/>
      <c r="V3" s="28"/>
      <c r="W3" s="28"/>
      <c r="X3" s="28"/>
      <c r="Y3" s="28"/>
      <c r="Z3" s="28"/>
    </row>
    <row r="4" spans="1:26" ht="22.5" customHeight="1" x14ac:dyDescent="0.25">
      <c r="A4" s="91"/>
      <c r="B4" s="105"/>
      <c r="C4" s="106"/>
      <c r="D4" s="106"/>
      <c r="E4" s="106"/>
      <c r="F4" s="106"/>
      <c r="G4" s="106"/>
      <c r="H4" s="106"/>
      <c r="I4" s="106"/>
      <c r="J4" s="106"/>
      <c r="K4" s="107"/>
      <c r="L4" s="94" t="s">
        <v>88</v>
      </c>
      <c r="M4" s="86"/>
      <c r="N4" s="87"/>
      <c r="O4" s="28"/>
      <c r="P4" s="28"/>
      <c r="Q4" s="28"/>
      <c r="R4" s="28"/>
      <c r="S4" s="28"/>
      <c r="T4" s="28"/>
      <c r="U4" s="28"/>
      <c r="V4" s="28"/>
      <c r="W4" s="28"/>
      <c r="X4" s="28"/>
      <c r="Y4" s="28"/>
      <c r="Z4" s="28"/>
    </row>
    <row r="5" spans="1:26" ht="14.25" customHeight="1" x14ac:dyDescent="0.25">
      <c r="A5" s="146"/>
      <c r="B5" s="106"/>
      <c r="C5" s="106"/>
      <c r="D5" s="106"/>
      <c r="E5" s="106"/>
      <c r="F5" s="106"/>
      <c r="G5" s="106"/>
      <c r="H5" s="106"/>
      <c r="I5" s="106"/>
      <c r="J5" s="106"/>
      <c r="K5" s="106"/>
      <c r="L5" s="106"/>
      <c r="M5" s="106"/>
      <c r="N5" s="107"/>
      <c r="O5" s="28"/>
      <c r="P5" s="28"/>
      <c r="Q5" s="28"/>
      <c r="R5" s="28"/>
      <c r="S5" s="28"/>
      <c r="T5" s="28"/>
      <c r="U5" s="28"/>
      <c r="V5" s="28"/>
      <c r="W5" s="28"/>
      <c r="X5" s="28"/>
      <c r="Y5" s="28"/>
      <c r="Z5" s="28"/>
    </row>
    <row r="6" spans="1:26" ht="16.5" customHeight="1" x14ac:dyDescent="0.25">
      <c r="A6" s="147" t="s">
        <v>7</v>
      </c>
      <c r="B6" s="86"/>
      <c r="C6" s="87"/>
      <c r="D6" s="148" t="str">
        <f>Identificación!C7</f>
        <v>Eficiencia en la gestión del Talento Humano</v>
      </c>
      <c r="E6" s="86"/>
      <c r="F6" s="86"/>
      <c r="G6" s="86"/>
      <c r="H6" s="86"/>
      <c r="I6" s="86"/>
      <c r="J6" s="86"/>
      <c r="K6" s="86"/>
      <c r="L6" s="86"/>
      <c r="M6" s="86"/>
      <c r="N6" s="87"/>
      <c r="O6" s="28"/>
      <c r="P6" s="28"/>
      <c r="Q6" s="28"/>
      <c r="R6" s="28"/>
      <c r="S6" s="28"/>
      <c r="T6" s="28"/>
      <c r="U6" s="28"/>
      <c r="V6" s="28"/>
      <c r="W6" s="28"/>
      <c r="X6" s="28"/>
      <c r="Y6" s="28"/>
      <c r="Z6" s="28"/>
    </row>
    <row r="7" spans="1:26" ht="16.5" customHeight="1" x14ac:dyDescent="0.25">
      <c r="A7" s="147" t="s">
        <v>89</v>
      </c>
      <c r="B7" s="86"/>
      <c r="C7" s="87"/>
      <c r="D7" s="148" t="str">
        <f>Seguimiento!C7</f>
        <v xml:space="preserve">Leidy Viviana Acuña Ballèn </v>
      </c>
      <c r="E7" s="86"/>
      <c r="F7" s="86"/>
      <c r="G7" s="86"/>
      <c r="H7" s="86"/>
      <c r="I7" s="86"/>
      <c r="J7" s="86"/>
      <c r="K7" s="86"/>
      <c r="L7" s="86"/>
      <c r="M7" s="86"/>
      <c r="N7" s="87"/>
      <c r="O7" s="28"/>
      <c r="P7" s="28"/>
      <c r="Q7" s="28"/>
      <c r="R7" s="28"/>
      <c r="S7" s="28"/>
      <c r="T7" s="28"/>
      <c r="U7" s="28"/>
      <c r="V7" s="28"/>
      <c r="W7" s="28"/>
      <c r="X7" s="28"/>
      <c r="Y7" s="28"/>
      <c r="Z7" s="28"/>
    </row>
    <row r="8" spans="1:26" ht="16.5" customHeight="1" x14ac:dyDescent="0.25">
      <c r="A8" s="143"/>
      <c r="B8" s="86"/>
      <c r="C8" s="86"/>
      <c r="D8" s="86"/>
      <c r="E8" s="86"/>
      <c r="F8" s="86"/>
      <c r="G8" s="86"/>
      <c r="H8" s="86"/>
      <c r="I8" s="86"/>
      <c r="J8" s="86"/>
      <c r="K8" s="86"/>
      <c r="L8" s="86"/>
      <c r="M8" s="86"/>
      <c r="N8" s="87"/>
      <c r="O8" s="28"/>
      <c r="P8" s="28"/>
      <c r="Q8" s="28"/>
      <c r="R8" s="28"/>
      <c r="S8" s="28"/>
      <c r="T8" s="28"/>
      <c r="U8" s="28"/>
      <c r="V8" s="28"/>
      <c r="W8" s="28"/>
      <c r="X8" s="28"/>
      <c r="Y8" s="28"/>
      <c r="Z8" s="28"/>
    </row>
    <row r="9" spans="1:26" ht="21" customHeight="1" x14ac:dyDescent="0.25">
      <c r="A9" s="138" t="s">
        <v>90</v>
      </c>
      <c r="B9" s="86"/>
      <c r="C9" s="86"/>
      <c r="D9" s="86"/>
      <c r="E9" s="86"/>
      <c r="F9" s="86"/>
      <c r="G9" s="86"/>
      <c r="H9" s="86"/>
      <c r="I9" s="86"/>
      <c r="J9" s="86"/>
      <c r="K9" s="86"/>
      <c r="L9" s="86"/>
      <c r="M9" s="86"/>
      <c r="N9" s="87"/>
      <c r="O9" s="28"/>
      <c r="P9" s="28"/>
      <c r="Q9" s="28"/>
      <c r="R9" s="28"/>
      <c r="S9" s="28"/>
      <c r="T9" s="28"/>
      <c r="U9" s="28"/>
      <c r="V9" s="28"/>
      <c r="W9" s="28"/>
      <c r="X9" s="28"/>
      <c r="Y9" s="28"/>
      <c r="Z9" s="28"/>
    </row>
    <row r="10" spans="1:26" ht="32.25" customHeight="1" x14ac:dyDescent="0.25">
      <c r="A10" s="29" t="s">
        <v>91</v>
      </c>
      <c r="B10" s="30" t="s">
        <v>92</v>
      </c>
      <c r="C10" s="31" t="s">
        <v>93</v>
      </c>
      <c r="D10" s="31" t="s">
        <v>76</v>
      </c>
      <c r="E10" s="31" t="s">
        <v>77</v>
      </c>
      <c r="F10" s="31" t="s">
        <v>78</v>
      </c>
      <c r="G10" s="31" t="s">
        <v>79</v>
      </c>
      <c r="H10" s="31" t="s">
        <v>80</v>
      </c>
      <c r="I10" s="31" t="s">
        <v>81</v>
      </c>
      <c r="J10" s="31" t="s">
        <v>82</v>
      </c>
      <c r="K10" s="31" t="s">
        <v>94</v>
      </c>
      <c r="L10" s="31" t="s">
        <v>84</v>
      </c>
      <c r="M10" s="31" t="s">
        <v>85</v>
      </c>
      <c r="N10" s="31" t="s">
        <v>86</v>
      </c>
      <c r="O10" s="28"/>
      <c r="P10" s="28"/>
      <c r="Q10" s="28"/>
      <c r="R10" s="28"/>
      <c r="S10" s="28"/>
      <c r="T10" s="28"/>
      <c r="U10" s="28"/>
      <c r="V10" s="28"/>
      <c r="W10" s="28"/>
      <c r="X10" s="28"/>
      <c r="Y10" s="28"/>
      <c r="Z10" s="28"/>
    </row>
    <row r="11" spans="1:26" ht="38.25" customHeight="1" x14ac:dyDescent="0.25">
      <c r="A11" s="32" t="str">
        <f>+Identificación!I15</f>
        <v>Porcentaje de vacantes definitivas</v>
      </c>
      <c r="B11" s="33" t="s">
        <v>95</v>
      </c>
      <c r="C11" s="34">
        <f>+Seguimiento!D13/Seguimiento!D14</f>
        <v>0.38666666666666666</v>
      </c>
      <c r="D11" s="34">
        <f>+Seguimiento!E13/Seguimiento!E14</f>
        <v>0.37333333333333335</v>
      </c>
      <c r="E11" s="34">
        <f>+Seguimiento!F13/Seguimiento!F14</f>
        <v>0.37333333333333335</v>
      </c>
      <c r="F11" s="34">
        <f>+Seguimiento!G13/Seguimiento!G14</f>
        <v>0.37333333333333335</v>
      </c>
      <c r="G11" s="34">
        <f>+Seguimiento!H13/Seguimiento!H14</f>
        <v>0.37333333333333335</v>
      </c>
      <c r="H11" s="34">
        <f>+Seguimiento!I13/Seguimiento!I14</f>
        <v>0.38666666666666666</v>
      </c>
      <c r="I11" s="34">
        <f>+Seguimiento!J13/Seguimiento!J14</f>
        <v>0.38666666666666666</v>
      </c>
      <c r="J11" s="34">
        <f>+Seguimiento!K13/Seguimiento!K14</f>
        <v>0.38666666666666666</v>
      </c>
      <c r="K11" s="34">
        <f>+Seguimiento!L13/Seguimiento!L14</f>
        <v>0.4</v>
      </c>
      <c r="L11" s="34">
        <f>+Seguimiento!M13/Seguimiento!M14</f>
        <v>0.41333333333333333</v>
      </c>
      <c r="M11" s="34">
        <f>+Seguimiento!N13/Seguimiento!N14</f>
        <v>0.28000000000000003</v>
      </c>
      <c r="N11" s="34">
        <f>+Seguimiento!O13/Seguimiento!O14</f>
        <v>0.28000000000000003</v>
      </c>
      <c r="O11" s="28"/>
      <c r="P11" s="28"/>
      <c r="Q11" s="28"/>
      <c r="R11" s="28"/>
      <c r="S11" s="28"/>
      <c r="T11" s="28"/>
      <c r="U11" s="28"/>
      <c r="V11" s="28"/>
      <c r="W11" s="28"/>
      <c r="X11" s="28"/>
      <c r="Y11" s="28"/>
      <c r="Z11" s="28"/>
    </row>
    <row r="12" spans="1:26" ht="38.25" customHeight="1" x14ac:dyDescent="0.25">
      <c r="A12" s="32" t="str">
        <f>+Identificación!I17</f>
        <v>Porcentaje de funcionarios en encargo</v>
      </c>
      <c r="B12" s="35">
        <v>0.7742</v>
      </c>
      <c r="C12" s="34">
        <f>+Seguimiento!D15/Seguimiento!D16</f>
        <v>0.7407407407407407</v>
      </c>
      <c r="D12" s="34">
        <f>+Seguimiento!E15/Seguimiento!E16</f>
        <v>0.76923076923076927</v>
      </c>
      <c r="E12" s="34">
        <f>+Seguimiento!F15/Seguimiento!F16</f>
        <v>0.76923076923076927</v>
      </c>
      <c r="F12" s="34">
        <f>+Seguimiento!G15/Seguimiento!G16</f>
        <v>0.76923076923076927</v>
      </c>
      <c r="G12" s="34">
        <f>+Seguimiento!H15/Seguimiento!H16</f>
        <v>0.76923076923076927</v>
      </c>
      <c r="H12" s="34">
        <f>+Seguimiento!I15/Seguimiento!I16</f>
        <v>0.76923076923076927</v>
      </c>
      <c r="I12" s="34">
        <f>+Seguimiento!J15/Seguimiento!J16</f>
        <v>0.76923076923076927</v>
      </c>
      <c r="J12" s="34">
        <f>+Seguimiento!K15/Seguimiento!K16</f>
        <v>0.76923076923076927</v>
      </c>
      <c r="K12" s="34">
        <f>+Seguimiento!L15/Seguimiento!L16</f>
        <v>0.8</v>
      </c>
      <c r="L12" s="34">
        <f>+Seguimiento!M15/Seguimiento!M16</f>
        <v>0.76</v>
      </c>
      <c r="M12" s="34">
        <f>+Seguimiento!N15/Seguimiento!N16</f>
        <v>0.79166666666666663</v>
      </c>
      <c r="N12" s="34">
        <f>+Seguimiento!O15/Seguimiento!O16</f>
        <v>0.79166666666666663</v>
      </c>
      <c r="O12" s="28"/>
      <c r="P12" s="28"/>
      <c r="Q12" s="28"/>
      <c r="R12" s="28"/>
      <c r="S12" s="28"/>
      <c r="T12" s="28"/>
      <c r="U12" s="28"/>
      <c r="V12" s="28"/>
      <c r="W12" s="28"/>
      <c r="X12" s="28"/>
      <c r="Y12" s="28"/>
      <c r="Z12" s="28"/>
    </row>
    <row r="13" spans="1:26" ht="38.25" customHeight="1" x14ac:dyDescent="0.25">
      <c r="A13" s="32" t="str">
        <f>+Identificación!I19</f>
        <v>Cantidad de accidentes por cada 1000 trabajadores expuestos</v>
      </c>
      <c r="B13" s="33">
        <f>4.47*4</f>
        <v>17.88</v>
      </c>
      <c r="C13" s="36">
        <f>+Seguimiento!D17/Seguimiento!D18*100</f>
        <v>0</v>
      </c>
      <c r="D13" s="36">
        <f>+Seguimiento!E17/Seguimiento!E18*1000</f>
        <v>0</v>
      </c>
      <c r="E13" s="36">
        <f>+Seguimiento!F17/Seguimiento!F18*1000</f>
        <v>1.5432098765432098</v>
      </c>
      <c r="F13" s="36">
        <f>+Seguimiento!G17/Seguimiento!G18*1000</f>
        <v>0</v>
      </c>
      <c r="G13" s="36">
        <f>+Seguimiento!H17/Seguimiento!H18*1000</f>
        <v>0</v>
      </c>
      <c r="H13" s="36">
        <f>+Seguimiento!I17/Seguimiento!I18*1000</f>
        <v>0</v>
      </c>
      <c r="I13" s="36">
        <f>+Seguimiento!J17/Seguimiento!J18*1000</f>
        <v>0</v>
      </c>
      <c r="J13" s="36">
        <f>+Seguimiento!K17/Seguimiento!K18*1000</f>
        <v>0</v>
      </c>
      <c r="K13" s="36">
        <f>+Seguimiento!L17/Seguimiento!L18*1000</f>
        <v>0.96432015429122475</v>
      </c>
      <c r="L13" s="36">
        <f>+Seguimiento!M17/Seguimiento!M18*1000</f>
        <v>0</v>
      </c>
      <c r="M13" s="36">
        <f>+Seguimiento!N17/Seguimiento!N18*1000</f>
        <v>0</v>
      </c>
      <c r="N13" s="36">
        <f>+Seguimiento!O17/Seguimiento!O18*1000</f>
        <v>0.71530758226037194</v>
      </c>
      <c r="O13" s="28"/>
      <c r="P13" s="28"/>
      <c r="Q13" s="28"/>
      <c r="R13" s="28"/>
      <c r="S13" s="28"/>
      <c r="T13" s="28"/>
      <c r="U13" s="28"/>
      <c r="V13" s="28"/>
      <c r="W13" s="28"/>
      <c r="X13" s="28"/>
      <c r="Y13" s="28"/>
      <c r="Z13" s="28"/>
    </row>
    <row r="14" spans="1:26" ht="38.25" customHeight="1" x14ac:dyDescent="0.25">
      <c r="A14" s="32" t="str">
        <f>+Identificación!I21</f>
        <v>Promedio de asistencias a la oferta de capacitacion, bienestar e incentivos</v>
      </c>
      <c r="B14" s="33">
        <v>55.5</v>
      </c>
      <c r="C14" s="37">
        <f>+Seguimiento!D19/Seguimiento!D20</f>
        <v>5</v>
      </c>
      <c r="D14" s="37" t="e">
        <f>+Seguimiento!E19/Seguimiento!E20</f>
        <v>#DIV/0!</v>
      </c>
      <c r="E14" s="37">
        <f>+Seguimiento!F19/Seguimiento!F20</f>
        <v>46.5</v>
      </c>
      <c r="F14" s="37">
        <f>+Seguimiento!G19/Seguimiento!G20</f>
        <v>37</v>
      </c>
      <c r="G14" s="37">
        <f>+Seguimiento!H19/Seguimiento!H20</f>
        <v>26.75</v>
      </c>
      <c r="H14" s="37">
        <f>+Seguimiento!I19/Seguimiento!I20</f>
        <v>49.5</v>
      </c>
      <c r="I14" s="37">
        <f>+Seguimiento!J19/Seguimiento!J20</f>
        <v>28.444444444444443</v>
      </c>
      <c r="J14" s="37">
        <f>+Seguimiento!K19/Seguimiento!K20</f>
        <v>60</v>
      </c>
      <c r="K14" s="37">
        <f>+Seguimiento!L19/Seguimiento!L20</f>
        <v>35</v>
      </c>
      <c r="L14" s="37">
        <f>+Seguimiento!M19/Seguimiento!M20</f>
        <v>29.6</v>
      </c>
      <c r="M14" s="37">
        <f>+Seguimiento!N19/Seguimiento!N20</f>
        <v>8</v>
      </c>
      <c r="N14" s="37">
        <f>+Seguimiento!O19/Seguimiento!O20</f>
        <v>45.5</v>
      </c>
      <c r="O14" s="28"/>
      <c r="P14" s="28"/>
      <c r="Q14" s="28"/>
      <c r="R14" s="28"/>
      <c r="S14" s="28"/>
      <c r="T14" s="28"/>
      <c r="U14" s="28"/>
      <c r="V14" s="28"/>
      <c r="W14" s="28"/>
      <c r="X14" s="28"/>
      <c r="Y14" s="28"/>
      <c r="Z14" s="28"/>
    </row>
    <row r="15" spans="1:26" ht="38.25" customHeight="1" x14ac:dyDescent="0.25">
      <c r="A15" s="32" t="str">
        <f>+Identificación!I23</f>
        <v>Porcentaje de recaudo por concepto de incapacidades</v>
      </c>
      <c r="B15" s="38">
        <v>0.44628636981024633</v>
      </c>
      <c r="C15" s="39">
        <f>+Seguimiento!D21/Seguimiento!D22</f>
        <v>0.40477382955867619</v>
      </c>
      <c r="D15" s="39">
        <f>+Seguimiento!E21/Seguimiento!E22</f>
        <v>0.54274473661493838</v>
      </c>
      <c r="E15" s="39">
        <f>+Seguimiento!F21/Seguimiento!F22</f>
        <v>0</v>
      </c>
      <c r="F15" s="39">
        <f>+Seguimiento!G21/Seguimiento!G22</f>
        <v>0</v>
      </c>
      <c r="G15" s="39">
        <f>+Seguimiento!H21/Seguimiento!H22</f>
        <v>0.47950912543358398</v>
      </c>
      <c r="H15" s="39">
        <f>+Seguimiento!I21/Seguimiento!I22</f>
        <v>0.45354938202884931</v>
      </c>
      <c r="I15" s="39">
        <f>+Seguimiento!J21/Seguimiento!J22</f>
        <v>0.5145677484617196</v>
      </c>
      <c r="J15" s="39">
        <f>+Seguimiento!K21/Seguimiento!K22</f>
        <v>1.1196836670008055</v>
      </c>
      <c r="K15" s="39">
        <f>+Seguimiento!L21/Seguimiento!L22</f>
        <v>1.1196836670008055</v>
      </c>
      <c r="L15" s="39">
        <f>+Seguimiento!M21/Seguimiento!M22</f>
        <v>1.1133729744233716</v>
      </c>
      <c r="M15" s="39">
        <f>Seguimiento!N21/Seguimiento!N22</f>
        <v>1.1139417485221177</v>
      </c>
      <c r="N15" s="39">
        <f>Seguimiento!O21/Seguimiento!O22</f>
        <v>1.1747032713198626</v>
      </c>
      <c r="O15" s="28"/>
      <c r="P15" s="28"/>
      <c r="Q15" s="28"/>
      <c r="R15" s="28"/>
      <c r="S15" s="28"/>
      <c r="T15" s="28"/>
      <c r="U15" s="28"/>
      <c r="V15" s="28"/>
      <c r="W15" s="28"/>
      <c r="X15" s="28"/>
      <c r="Y15" s="28"/>
      <c r="Z15" s="28"/>
    </row>
    <row r="16" spans="1:26" ht="38.25" customHeight="1" x14ac:dyDescent="0.25">
      <c r="A16" s="32" t="str">
        <f>+Identificación!I25</f>
        <v>Nivel de cumplimiento de términos de las evaluaciones de desempeño</v>
      </c>
      <c r="B16" s="33" t="s">
        <v>95</v>
      </c>
      <c r="C16" s="39">
        <f>+Seguimiento!D23/Seguimiento!D24</f>
        <v>1</v>
      </c>
      <c r="D16" s="39" t="e">
        <f>+Seguimiento!E23/Seguimiento!E24</f>
        <v>#DIV/0!</v>
      </c>
      <c r="E16" s="39">
        <f>+Seguimiento!F23/Seguimiento!F24</f>
        <v>1</v>
      </c>
      <c r="F16" s="39" t="e">
        <f>+Seguimiento!G23/Seguimiento!G24</f>
        <v>#DIV/0!</v>
      </c>
      <c r="G16" s="39" t="e">
        <f>+Seguimiento!H23/Seguimiento!H24</f>
        <v>#DIV/0!</v>
      </c>
      <c r="H16" s="39">
        <f>+Seguimiento!I23/Seguimiento!I24</f>
        <v>0.95833333333333337</v>
      </c>
      <c r="I16" s="39" t="e">
        <f>+Seguimiento!J23/Seguimiento!J24</f>
        <v>#DIV/0!</v>
      </c>
      <c r="J16" s="39">
        <f>+Seguimiento!K23/Seguimiento!K24</f>
        <v>0.95890410958904104</v>
      </c>
      <c r="K16" s="39" t="e">
        <f>+Seguimiento!L23/Seguimiento!L24</f>
        <v>#DIV/0!</v>
      </c>
      <c r="L16" s="39">
        <f>+Seguimiento!M23/Seguimiento!M24</f>
        <v>0</v>
      </c>
      <c r="M16" s="39">
        <f>+Seguimiento!N23/Seguimiento!N24</f>
        <v>1</v>
      </c>
      <c r="N16" s="39">
        <f>+Seguimiento!O23/Seguimiento!O24</f>
        <v>0.90243902439024393</v>
      </c>
      <c r="O16" s="28"/>
      <c r="P16" s="28"/>
      <c r="Q16" s="28"/>
      <c r="R16" s="28"/>
      <c r="S16" s="28"/>
      <c r="T16" s="28"/>
      <c r="U16" s="28"/>
      <c r="V16" s="28"/>
      <c r="W16" s="28"/>
      <c r="X16" s="28"/>
      <c r="Y16" s="28"/>
      <c r="Z16" s="28"/>
    </row>
    <row r="17" spans="1:26" ht="14.25" customHeight="1" x14ac:dyDescent="0.25">
      <c r="A17" s="137"/>
      <c r="B17" s="86"/>
      <c r="C17" s="86"/>
      <c r="D17" s="86"/>
      <c r="E17" s="86"/>
      <c r="F17" s="86"/>
      <c r="G17" s="86"/>
      <c r="H17" s="86"/>
      <c r="I17" s="86"/>
      <c r="J17" s="86"/>
      <c r="K17" s="86"/>
      <c r="L17" s="86"/>
      <c r="M17" s="86"/>
      <c r="N17" s="87"/>
      <c r="O17" s="28"/>
      <c r="P17" s="28"/>
      <c r="Q17" s="28"/>
      <c r="R17" s="28"/>
      <c r="S17" s="28"/>
      <c r="T17" s="28"/>
      <c r="U17" s="28"/>
      <c r="V17" s="28"/>
      <c r="W17" s="28"/>
      <c r="X17" s="28"/>
      <c r="Y17" s="28"/>
      <c r="Z17" s="28"/>
    </row>
    <row r="18" spans="1:26" ht="18" customHeight="1" x14ac:dyDescent="0.25">
      <c r="A18" s="138" t="s">
        <v>96</v>
      </c>
      <c r="B18" s="86"/>
      <c r="C18" s="86"/>
      <c r="D18" s="86"/>
      <c r="E18" s="86"/>
      <c r="F18" s="86"/>
      <c r="G18" s="86"/>
      <c r="H18" s="86"/>
      <c r="I18" s="86"/>
      <c r="J18" s="86"/>
      <c r="K18" s="86"/>
      <c r="L18" s="86"/>
      <c r="M18" s="86"/>
      <c r="N18" s="87"/>
      <c r="O18" s="28"/>
      <c r="P18" s="28"/>
      <c r="Q18" s="28"/>
      <c r="R18" s="28"/>
      <c r="S18" s="28"/>
      <c r="T18" s="28"/>
      <c r="U18" s="28"/>
      <c r="V18" s="28"/>
      <c r="W18" s="28"/>
      <c r="X18" s="28"/>
      <c r="Y18" s="28"/>
      <c r="Z18" s="28"/>
    </row>
    <row r="19" spans="1:26" ht="26.25" customHeight="1" x14ac:dyDescent="0.3">
      <c r="A19" s="139" t="s">
        <v>97</v>
      </c>
      <c r="B19" s="86"/>
      <c r="C19" s="86"/>
      <c r="D19" s="86"/>
      <c r="E19" s="86"/>
      <c r="F19" s="86"/>
      <c r="G19" s="87"/>
      <c r="H19" s="140" t="s">
        <v>98</v>
      </c>
      <c r="I19" s="86"/>
      <c r="J19" s="86"/>
      <c r="K19" s="87"/>
      <c r="L19" s="145" t="s">
        <v>99</v>
      </c>
      <c r="M19" s="86"/>
      <c r="N19" s="87"/>
      <c r="O19" s="28"/>
      <c r="P19" s="28"/>
      <c r="Q19" s="28"/>
      <c r="R19" s="28"/>
      <c r="S19" s="28"/>
      <c r="T19" s="28"/>
      <c r="U19" s="28"/>
      <c r="V19" s="28"/>
      <c r="W19" s="28"/>
      <c r="X19" s="28"/>
      <c r="Y19" s="28"/>
      <c r="Z19" s="28"/>
    </row>
    <row r="20" spans="1:26" ht="33.75" customHeight="1" x14ac:dyDescent="0.25">
      <c r="A20" s="40" t="s">
        <v>100</v>
      </c>
      <c r="B20" s="141" t="s">
        <v>91</v>
      </c>
      <c r="C20" s="142"/>
      <c r="D20" s="120"/>
      <c r="E20" s="41" t="s">
        <v>101</v>
      </c>
      <c r="F20" s="42" t="s">
        <v>102</v>
      </c>
      <c r="G20" s="43" t="s">
        <v>103</v>
      </c>
      <c r="H20" s="44" t="s">
        <v>104</v>
      </c>
      <c r="I20" s="44" t="s">
        <v>105</v>
      </c>
      <c r="J20" s="44" t="s">
        <v>106</v>
      </c>
      <c r="K20" s="44" t="s">
        <v>107</v>
      </c>
      <c r="L20" s="45" t="s">
        <v>108</v>
      </c>
      <c r="M20" s="144" t="s">
        <v>109</v>
      </c>
      <c r="N20" s="120"/>
      <c r="O20" s="28"/>
      <c r="P20" s="28"/>
      <c r="Q20" s="28"/>
      <c r="R20" s="28"/>
      <c r="S20" s="28"/>
      <c r="T20" s="28"/>
      <c r="U20" s="28"/>
      <c r="V20" s="28"/>
      <c r="W20" s="28"/>
      <c r="X20" s="28"/>
      <c r="Y20" s="28"/>
      <c r="Z20" s="28"/>
    </row>
    <row r="21" spans="1:26" ht="45" customHeight="1" x14ac:dyDescent="0.25">
      <c r="A21" s="46" t="str">
        <f>Seguimiento!A13</f>
        <v>RETENCIÓN PERSONAL DE PLANTA</v>
      </c>
      <c r="B21" s="132" t="str">
        <f t="shared" ref="B21:B26" si="0">+A11</f>
        <v>Porcentaje de vacantes definitivas</v>
      </c>
      <c r="C21" s="86"/>
      <c r="D21" s="87"/>
      <c r="E21" s="47" t="s">
        <v>95</v>
      </c>
      <c r="F21" s="47" t="s">
        <v>95</v>
      </c>
      <c r="G21" s="47" t="s">
        <v>95</v>
      </c>
      <c r="H21" s="48">
        <f>+E11</f>
        <v>0.37333333333333335</v>
      </c>
      <c r="I21" s="48">
        <f t="shared" ref="I21:I26" si="1">+H11</f>
        <v>0.38666666666666666</v>
      </c>
      <c r="J21" s="48">
        <f t="shared" ref="J21:J25" si="2">+K11</f>
        <v>0.4</v>
      </c>
      <c r="K21" s="48"/>
      <c r="L21" s="49"/>
      <c r="M21" s="133"/>
      <c r="N21" s="87"/>
      <c r="O21" s="28"/>
      <c r="P21" s="28"/>
      <c r="Q21" s="28"/>
      <c r="R21" s="28"/>
      <c r="S21" s="28"/>
      <c r="T21" s="28"/>
      <c r="U21" s="28"/>
      <c r="V21" s="28"/>
      <c r="W21" s="28"/>
      <c r="X21" s="28"/>
      <c r="Y21" s="28"/>
      <c r="Z21" s="28"/>
    </row>
    <row r="22" spans="1:26" ht="39.75" customHeight="1" x14ac:dyDescent="0.25">
      <c r="A22" s="46" t="str">
        <f>Seguimiento!A15</f>
        <v>OPORTUNIDAD ASCENSO</v>
      </c>
      <c r="B22" s="132" t="str">
        <f t="shared" si="0"/>
        <v>Porcentaje de funcionarios en encargo</v>
      </c>
      <c r="C22" s="86"/>
      <c r="D22" s="87"/>
      <c r="E22" s="47" t="s">
        <v>110</v>
      </c>
      <c r="F22" s="47" t="s">
        <v>111</v>
      </c>
      <c r="G22" s="47" t="s">
        <v>112</v>
      </c>
      <c r="H22" s="48">
        <f>SUM(Seguimiento!D15:F15)/SUM(Seguimiento!D16:F16)</f>
        <v>0.759493670886076</v>
      </c>
      <c r="I22" s="48">
        <f t="shared" si="1"/>
        <v>0.76923076923076927</v>
      </c>
      <c r="J22" s="48">
        <f t="shared" si="2"/>
        <v>0.8</v>
      </c>
      <c r="K22" s="48"/>
      <c r="L22" s="49"/>
      <c r="M22" s="133"/>
      <c r="N22" s="87"/>
      <c r="O22" s="28"/>
      <c r="P22" s="28"/>
      <c r="Q22" s="28"/>
      <c r="R22" s="28"/>
      <c r="S22" s="28"/>
      <c r="T22" s="28"/>
      <c r="U22" s="28"/>
      <c r="V22" s="28"/>
      <c r="W22" s="28"/>
      <c r="X22" s="28"/>
      <c r="Y22" s="28"/>
      <c r="Z22" s="28"/>
    </row>
    <row r="23" spans="1:26" ht="42" customHeight="1" x14ac:dyDescent="0.25">
      <c r="A23" s="46" t="str">
        <f>Seguimiento!A17</f>
        <v>TASA DE ACCIDENTALIDAD</v>
      </c>
      <c r="B23" s="132" t="str">
        <f t="shared" si="0"/>
        <v>Cantidad de accidentes por cada 1000 trabajadores expuestos</v>
      </c>
      <c r="C23" s="86"/>
      <c r="D23" s="87"/>
      <c r="E23" s="47" t="s">
        <v>95</v>
      </c>
      <c r="F23" s="47" t="s">
        <v>95</v>
      </c>
      <c r="G23" s="47" t="s">
        <v>95</v>
      </c>
      <c r="H23" s="48">
        <f>SUM(Seguimiento!D17:F17)/SUM(Seguimiento!D18:F18)</f>
        <v>7.4962518740629683E-4</v>
      </c>
      <c r="I23" s="48">
        <f t="shared" si="1"/>
        <v>0</v>
      </c>
      <c r="J23" s="48">
        <f t="shared" si="2"/>
        <v>0.96432015429122475</v>
      </c>
      <c r="K23" s="48">
        <f>+N13</f>
        <v>0.71530758226037194</v>
      </c>
      <c r="L23" s="49"/>
      <c r="M23" s="133"/>
      <c r="N23" s="87"/>
      <c r="O23" s="28"/>
      <c r="P23" s="28"/>
      <c r="Q23" s="28"/>
      <c r="R23" s="28"/>
      <c r="S23" s="28"/>
      <c r="T23" s="28"/>
      <c r="U23" s="28"/>
      <c r="V23" s="28"/>
      <c r="W23" s="28"/>
      <c r="X23" s="28"/>
      <c r="Y23" s="28"/>
      <c r="Z23" s="28"/>
    </row>
    <row r="24" spans="1:26" ht="69" customHeight="1" x14ac:dyDescent="0.25">
      <c r="A24" s="46" t="str">
        <f>Seguimiento!A19</f>
        <v>PARTICIPACIÓN OFERTA DE CAPACITACIÓN, BIENESTAR E INCENTIVOS</v>
      </c>
      <c r="B24" s="132" t="str">
        <f t="shared" si="0"/>
        <v>Promedio de asistencias a la oferta de capacitacion, bienestar e incentivos</v>
      </c>
      <c r="C24" s="86"/>
      <c r="D24" s="87"/>
      <c r="E24" s="47" t="s">
        <v>113</v>
      </c>
      <c r="F24" s="47" t="s">
        <v>114</v>
      </c>
      <c r="G24" s="47" t="s">
        <v>115</v>
      </c>
      <c r="H24" s="48">
        <f>SUM(Seguimiento!D19:F19)/SUM(Seguimiento!D20:F20)</f>
        <v>32.666666666666664</v>
      </c>
      <c r="I24" s="48">
        <f t="shared" si="1"/>
        <v>49.5</v>
      </c>
      <c r="J24" s="48">
        <f t="shared" si="2"/>
        <v>35</v>
      </c>
      <c r="K24" s="48"/>
      <c r="L24" s="49"/>
      <c r="M24" s="133"/>
      <c r="N24" s="87"/>
      <c r="O24" s="28"/>
      <c r="P24" s="28"/>
      <c r="Q24" s="28"/>
      <c r="R24" s="28"/>
      <c r="S24" s="28"/>
      <c r="T24" s="28"/>
      <c r="U24" s="28"/>
      <c r="V24" s="28"/>
      <c r="W24" s="28"/>
      <c r="X24" s="28"/>
      <c r="Y24" s="28"/>
      <c r="Z24" s="28"/>
    </row>
    <row r="25" spans="1:26" ht="45.75" customHeight="1" x14ac:dyDescent="0.25">
      <c r="A25" s="46" t="str">
        <f>Seguimiento!A21</f>
        <v>RECAUDO INCAPACIDADES CON EPS</v>
      </c>
      <c r="B25" s="132" t="str">
        <f t="shared" si="0"/>
        <v>Porcentaje de recaudo por concepto de incapacidades</v>
      </c>
      <c r="C25" s="86"/>
      <c r="D25" s="87"/>
      <c r="E25" s="47" t="s">
        <v>116</v>
      </c>
      <c r="F25" s="47" t="s">
        <v>117</v>
      </c>
      <c r="G25" s="47" t="s">
        <v>118</v>
      </c>
      <c r="H25" s="50">
        <f>SUM(Seguimiento!D21:F21)/SUM(Seguimiento!D22:F22)</f>
        <v>0.31188087922653379</v>
      </c>
      <c r="I25" s="50">
        <f t="shared" si="1"/>
        <v>0.45354938202884931</v>
      </c>
      <c r="J25" s="50">
        <f t="shared" si="2"/>
        <v>1.1196836670008055</v>
      </c>
      <c r="K25" s="48"/>
      <c r="L25" s="49"/>
      <c r="M25" s="133"/>
      <c r="N25" s="87"/>
      <c r="O25" s="28"/>
      <c r="P25" s="28"/>
      <c r="Q25" s="28"/>
      <c r="R25" s="28"/>
      <c r="S25" s="28"/>
      <c r="T25" s="28"/>
      <c r="U25" s="28"/>
      <c r="V25" s="28"/>
      <c r="W25" s="28"/>
      <c r="X25" s="28"/>
      <c r="Y25" s="28"/>
      <c r="Z25" s="28"/>
    </row>
    <row r="26" spans="1:26" ht="45" customHeight="1" x14ac:dyDescent="0.25">
      <c r="A26" s="46" t="str">
        <f>Seguimiento!A23</f>
        <v>ALCANCE  EVALUACIÓN DE DESEMPEÑO</v>
      </c>
      <c r="B26" s="132" t="str">
        <f t="shared" si="0"/>
        <v>Nivel de cumplimiento de términos de las evaluaciones de desempeño</v>
      </c>
      <c r="C26" s="86"/>
      <c r="D26" s="87"/>
      <c r="E26" s="47" t="s">
        <v>119</v>
      </c>
      <c r="F26" s="47" t="s">
        <v>120</v>
      </c>
      <c r="G26" s="47" t="s">
        <v>121</v>
      </c>
      <c r="H26" s="50">
        <f>SUM(Seguimiento!D23:F23)/SUM(Seguimiento!D24:F24)</f>
        <v>1</v>
      </c>
      <c r="I26" s="50">
        <f t="shared" si="1"/>
        <v>0.95833333333333337</v>
      </c>
      <c r="J26" s="50">
        <f>+J16</f>
        <v>0.95890410958904104</v>
      </c>
      <c r="K26" s="50"/>
      <c r="L26" s="49"/>
      <c r="M26" s="133"/>
      <c r="N26" s="87"/>
      <c r="O26" s="28"/>
      <c r="P26" s="28"/>
      <c r="Q26" s="28"/>
      <c r="R26" s="28"/>
      <c r="S26" s="28"/>
      <c r="T26" s="28"/>
      <c r="U26" s="28"/>
      <c r="V26" s="28"/>
      <c r="W26" s="28"/>
      <c r="X26" s="28"/>
      <c r="Y26" s="28"/>
      <c r="Z26" s="28"/>
    </row>
    <row r="27" spans="1:26" ht="15.7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7.25" customHeight="1" x14ac:dyDescent="0.25">
      <c r="A28" s="134" t="s">
        <v>122</v>
      </c>
      <c r="B28" s="135"/>
      <c r="C28" s="135"/>
      <c r="D28" s="135"/>
      <c r="E28" s="135"/>
      <c r="F28" s="135"/>
      <c r="G28" s="135"/>
      <c r="H28" s="135"/>
      <c r="I28" s="135"/>
      <c r="J28" s="135"/>
      <c r="K28" s="135"/>
      <c r="L28" s="135"/>
      <c r="M28" s="135"/>
      <c r="N28" s="136"/>
      <c r="O28" s="28"/>
      <c r="P28" s="28"/>
      <c r="Q28" s="28"/>
      <c r="R28" s="28"/>
      <c r="S28" s="28"/>
      <c r="T28" s="28"/>
      <c r="U28" s="28"/>
      <c r="V28" s="28"/>
      <c r="W28" s="28"/>
      <c r="X28" s="28"/>
      <c r="Y28" s="28"/>
      <c r="Z28" s="28"/>
    </row>
    <row r="29" spans="1:26" ht="91.5" customHeight="1" x14ac:dyDescent="0.25">
      <c r="A29" s="51" t="str">
        <f t="shared" ref="A29:A34" si="3">+A21</f>
        <v>RETENCIÓN PERSONAL DE PLANTA</v>
      </c>
      <c r="B29" s="131" t="s">
        <v>123</v>
      </c>
      <c r="C29" s="86"/>
      <c r="D29" s="86"/>
      <c r="E29" s="86"/>
      <c r="F29" s="86"/>
      <c r="G29" s="86"/>
      <c r="H29" s="86"/>
      <c r="I29" s="86"/>
      <c r="J29" s="86"/>
      <c r="K29" s="86"/>
      <c r="L29" s="86"/>
      <c r="M29" s="86"/>
      <c r="N29" s="87"/>
      <c r="O29" s="28"/>
      <c r="P29" s="28"/>
      <c r="Q29" s="28"/>
      <c r="R29" s="28"/>
      <c r="S29" s="28"/>
      <c r="T29" s="28"/>
      <c r="U29" s="28"/>
      <c r="V29" s="28"/>
      <c r="W29" s="28"/>
      <c r="X29" s="28"/>
      <c r="Y29" s="28"/>
      <c r="Z29" s="28"/>
    </row>
    <row r="30" spans="1:26" ht="74.25" customHeight="1" x14ac:dyDescent="0.25">
      <c r="A30" s="51" t="str">
        <f t="shared" si="3"/>
        <v>OPORTUNIDAD ASCENSO</v>
      </c>
      <c r="B30" s="131" t="s">
        <v>124</v>
      </c>
      <c r="C30" s="86"/>
      <c r="D30" s="86"/>
      <c r="E30" s="86"/>
      <c r="F30" s="86"/>
      <c r="G30" s="86"/>
      <c r="H30" s="86"/>
      <c r="I30" s="86"/>
      <c r="J30" s="86"/>
      <c r="K30" s="86"/>
      <c r="L30" s="86"/>
      <c r="M30" s="86"/>
      <c r="N30" s="87"/>
      <c r="O30" s="28"/>
      <c r="P30" s="28"/>
      <c r="Q30" s="28"/>
      <c r="R30" s="28"/>
      <c r="S30" s="28"/>
      <c r="T30" s="28"/>
      <c r="U30" s="28"/>
      <c r="V30" s="28"/>
      <c r="W30" s="28"/>
      <c r="X30" s="28"/>
      <c r="Y30" s="28"/>
      <c r="Z30" s="28"/>
    </row>
    <row r="31" spans="1:26" ht="37.5" customHeight="1" x14ac:dyDescent="0.25">
      <c r="A31" s="51" t="str">
        <f t="shared" si="3"/>
        <v>TASA DE ACCIDENTALIDAD</v>
      </c>
      <c r="B31" s="131" t="s">
        <v>125</v>
      </c>
      <c r="C31" s="86"/>
      <c r="D31" s="86"/>
      <c r="E31" s="86"/>
      <c r="F31" s="86"/>
      <c r="G31" s="86"/>
      <c r="H31" s="86"/>
      <c r="I31" s="86"/>
      <c r="J31" s="86"/>
      <c r="K31" s="86"/>
      <c r="L31" s="86"/>
      <c r="M31" s="86"/>
      <c r="N31" s="87"/>
      <c r="O31" s="28"/>
      <c r="P31" s="28"/>
      <c r="Q31" s="28"/>
      <c r="R31" s="28"/>
      <c r="S31" s="28"/>
      <c r="T31" s="28"/>
      <c r="U31" s="28"/>
      <c r="V31" s="28"/>
      <c r="W31" s="28"/>
      <c r="X31" s="28"/>
      <c r="Y31" s="28"/>
      <c r="Z31" s="28"/>
    </row>
    <row r="32" spans="1:26" ht="37.5" customHeight="1" x14ac:dyDescent="0.25">
      <c r="A32" s="51" t="str">
        <f t="shared" si="3"/>
        <v>PARTICIPACIÓN OFERTA DE CAPACITACIÓN, BIENESTAR E INCENTIVOS</v>
      </c>
      <c r="B32" s="131" t="s">
        <v>126</v>
      </c>
      <c r="C32" s="86"/>
      <c r="D32" s="86"/>
      <c r="E32" s="86"/>
      <c r="F32" s="86"/>
      <c r="G32" s="86"/>
      <c r="H32" s="86"/>
      <c r="I32" s="86"/>
      <c r="J32" s="86"/>
      <c r="K32" s="86"/>
      <c r="L32" s="86"/>
      <c r="M32" s="86"/>
      <c r="N32" s="87"/>
      <c r="O32" s="28"/>
      <c r="P32" s="28"/>
      <c r="Q32" s="28"/>
      <c r="R32" s="28"/>
      <c r="S32" s="28"/>
      <c r="T32" s="28"/>
      <c r="U32" s="28"/>
      <c r="V32" s="28"/>
      <c r="W32" s="28"/>
      <c r="X32" s="28"/>
      <c r="Y32" s="28"/>
      <c r="Z32" s="28"/>
    </row>
    <row r="33" spans="1:26" ht="40.5" customHeight="1" x14ac:dyDescent="0.25">
      <c r="A33" s="51" t="str">
        <f t="shared" si="3"/>
        <v>RECAUDO INCAPACIDADES CON EPS</v>
      </c>
      <c r="B33" s="131" t="s">
        <v>127</v>
      </c>
      <c r="C33" s="86"/>
      <c r="D33" s="86"/>
      <c r="E33" s="86"/>
      <c r="F33" s="86"/>
      <c r="G33" s="86"/>
      <c r="H33" s="86"/>
      <c r="I33" s="86"/>
      <c r="J33" s="86"/>
      <c r="K33" s="86"/>
      <c r="L33" s="86"/>
      <c r="M33" s="86"/>
      <c r="N33" s="87"/>
      <c r="O33" s="28"/>
      <c r="P33" s="28"/>
      <c r="Q33" s="28"/>
      <c r="R33" s="28"/>
      <c r="S33" s="28"/>
      <c r="T33" s="28"/>
      <c r="U33" s="28"/>
      <c r="V33" s="28"/>
      <c r="W33" s="28"/>
      <c r="X33" s="28"/>
      <c r="Y33" s="28"/>
      <c r="Z33" s="28"/>
    </row>
    <row r="34" spans="1:26" ht="120" customHeight="1" x14ac:dyDescent="0.25">
      <c r="A34" s="51" t="str">
        <f t="shared" si="3"/>
        <v>ALCANCE  EVALUACIÓN DE DESEMPEÑO</v>
      </c>
      <c r="B34" s="131" t="s">
        <v>128</v>
      </c>
      <c r="C34" s="86"/>
      <c r="D34" s="86"/>
      <c r="E34" s="86"/>
      <c r="F34" s="86"/>
      <c r="G34" s="86"/>
      <c r="H34" s="86"/>
      <c r="I34" s="86"/>
      <c r="J34" s="86"/>
      <c r="K34" s="86"/>
      <c r="L34" s="86"/>
      <c r="M34" s="86"/>
      <c r="N34" s="87"/>
      <c r="O34" s="28"/>
      <c r="P34" s="28"/>
      <c r="Q34" s="28"/>
      <c r="R34" s="28"/>
      <c r="S34" s="28"/>
      <c r="T34" s="28"/>
      <c r="U34" s="28"/>
      <c r="V34" s="28"/>
      <c r="W34" s="28"/>
      <c r="X34" s="28"/>
      <c r="Y34" s="28"/>
      <c r="Z34" s="28"/>
    </row>
    <row r="35" spans="1:26" ht="15.75"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0">
    <mergeCell ref="A1:A4"/>
    <mergeCell ref="B1:K2"/>
    <mergeCell ref="L1:N1"/>
    <mergeCell ref="L2:N2"/>
    <mergeCell ref="B3:K4"/>
    <mergeCell ref="L3:N3"/>
    <mergeCell ref="L4:N4"/>
    <mergeCell ref="A5:N5"/>
    <mergeCell ref="A6:C6"/>
    <mergeCell ref="D6:N6"/>
    <mergeCell ref="A7:C7"/>
    <mergeCell ref="D7:N7"/>
    <mergeCell ref="A8:N8"/>
    <mergeCell ref="A9:N9"/>
    <mergeCell ref="M20:N20"/>
    <mergeCell ref="M21:N21"/>
    <mergeCell ref="L19:N19"/>
    <mergeCell ref="M22:N22"/>
    <mergeCell ref="A17:N17"/>
    <mergeCell ref="A18:N18"/>
    <mergeCell ref="A19:G19"/>
    <mergeCell ref="H19:K19"/>
    <mergeCell ref="B20:D20"/>
    <mergeCell ref="B21:D21"/>
    <mergeCell ref="B22:D22"/>
    <mergeCell ref="B32:N32"/>
    <mergeCell ref="B33:N33"/>
    <mergeCell ref="B34:N34"/>
    <mergeCell ref="B23:D23"/>
    <mergeCell ref="M23:N23"/>
    <mergeCell ref="B24:D24"/>
    <mergeCell ref="M24:N24"/>
    <mergeCell ref="B25:D25"/>
    <mergeCell ref="M25:N25"/>
    <mergeCell ref="M26:N26"/>
    <mergeCell ref="B26:D26"/>
    <mergeCell ref="A28:N28"/>
    <mergeCell ref="B29:N29"/>
    <mergeCell ref="B30:N30"/>
    <mergeCell ref="B31:N3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52" t="s">
        <v>129</v>
      </c>
      <c r="B1" s="53" t="s">
        <v>130</v>
      </c>
      <c r="C1" s="54" t="s">
        <v>131</v>
      </c>
      <c r="D1" s="55" t="s">
        <v>132</v>
      </c>
      <c r="E1" s="56" t="s">
        <v>133</v>
      </c>
      <c r="F1" s="57"/>
      <c r="G1" s="58"/>
      <c r="H1" s="1"/>
      <c r="I1" s="1"/>
      <c r="J1" s="1"/>
      <c r="K1" s="1"/>
      <c r="L1" s="1"/>
      <c r="M1" s="1"/>
      <c r="N1" s="1"/>
      <c r="O1" s="1"/>
      <c r="P1" s="1"/>
      <c r="Q1" s="1"/>
      <c r="R1" s="1"/>
      <c r="S1" s="1"/>
      <c r="T1" s="1"/>
      <c r="U1" s="1"/>
      <c r="V1" s="1"/>
      <c r="W1" s="1"/>
      <c r="X1" s="1"/>
      <c r="Y1" s="1"/>
      <c r="Z1" s="1"/>
    </row>
    <row r="2" spans="1:26" ht="16.5" customHeight="1" x14ac:dyDescent="0.3">
      <c r="A2" s="59" t="s">
        <v>134</v>
      </c>
      <c r="B2" s="60" t="s">
        <v>135</v>
      </c>
      <c r="C2" s="61" t="s">
        <v>136</v>
      </c>
      <c r="D2" s="62" t="s">
        <v>137</v>
      </c>
      <c r="E2" s="63" t="s">
        <v>138</v>
      </c>
      <c r="F2" s="64"/>
      <c r="G2" s="58"/>
      <c r="H2" s="1"/>
      <c r="I2" s="1"/>
      <c r="J2" s="1"/>
      <c r="K2" s="1"/>
      <c r="L2" s="1"/>
      <c r="M2" s="1"/>
      <c r="N2" s="1"/>
      <c r="O2" s="1"/>
      <c r="P2" s="1"/>
      <c r="Q2" s="1"/>
      <c r="R2" s="1"/>
      <c r="S2" s="1"/>
      <c r="T2" s="1"/>
      <c r="U2" s="1"/>
      <c r="V2" s="1"/>
      <c r="W2" s="1"/>
      <c r="X2" s="1"/>
      <c r="Y2" s="1"/>
      <c r="Z2" s="1"/>
    </row>
    <row r="3" spans="1:26" ht="16.5" customHeight="1" x14ac:dyDescent="0.3">
      <c r="A3" s="65" t="s">
        <v>139</v>
      </c>
      <c r="B3" s="66" t="s">
        <v>18</v>
      </c>
      <c r="C3" s="61" t="s">
        <v>140</v>
      </c>
      <c r="D3" s="62" t="s">
        <v>141</v>
      </c>
      <c r="E3" s="63" t="s">
        <v>142</v>
      </c>
      <c r="F3" s="67"/>
      <c r="G3" s="1"/>
      <c r="H3" s="1"/>
      <c r="I3" s="1"/>
      <c r="J3" s="1"/>
      <c r="K3" s="1"/>
      <c r="L3" s="1"/>
      <c r="M3" s="1"/>
      <c r="N3" s="1"/>
      <c r="O3" s="1"/>
      <c r="P3" s="1"/>
      <c r="Q3" s="1"/>
      <c r="R3" s="1"/>
      <c r="S3" s="1"/>
      <c r="T3" s="1"/>
      <c r="U3" s="1"/>
      <c r="V3" s="1"/>
      <c r="W3" s="1"/>
      <c r="X3" s="1"/>
      <c r="Y3" s="1"/>
      <c r="Z3" s="1"/>
    </row>
    <row r="4" spans="1:26" ht="16.5" customHeight="1" x14ac:dyDescent="0.3">
      <c r="A4" s="59" t="s">
        <v>143</v>
      </c>
      <c r="B4" s="66" t="s">
        <v>144</v>
      </c>
      <c r="C4" s="68" t="s">
        <v>145</v>
      </c>
      <c r="D4" s="69" t="s">
        <v>146</v>
      </c>
      <c r="E4" s="63" t="s">
        <v>147</v>
      </c>
      <c r="F4" s="64"/>
      <c r="G4" s="58"/>
      <c r="H4" s="1"/>
      <c r="I4" s="1"/>
      <c r="J4" s="1"/>
      <c r="K4" s="1"/>
      <c r="L4" s="1"/>
      <c r="M4" s="1"/>
      <c r="N4" s="1"/>
      <c r="O4" s="1"/>
      <c r="P4" s="1"/>
      <c r="Q4" s="1"/>
      <c r="R4" s="1"/>
      <c r="S4" s="1"/>
      <c r="T4" s="1"/>
      <c r="U4" s="1"/>
      <c r="V4" s="1"/>
      <c r="W4" s="1"/>
      <c r="X4" s="1"/>
      <c r="Y4" s="1"/>
      <c r="Z4" s="1"/>
    </row>
    <row r="5" spans="1:26" ht="16.5" customHeight="1" x14ac:dyDescent="0.3">
      <c r="A5" s="70" t="s">
        <v>148</v>
      </c>
      <c r="B5" s="71"/>
      <c r="C5" s="68" t="s">
        <v>149</v>
      </c>
      <c r="D5" s="62" t="s">
        <v>150</v>
      </c>
      <c r="E5" s="64"/>
      <c r="F5" s="64"/>
      <c r="G5" s="58"/>
      <c r="H5" s="1"/>
      <c r="I5" s="1"/>
      <c r="J5" s="1"/>
      <c r="K5" s="1"/>
      <c r="L5" s="1"/>
      <c r="M5" s="1"/>
      <c r="N5" s="1"/>
      <c r="O5" s="1"/>
      <c r="P5" s="1"/>
      <c r="Q5" s="1"/>
      <c r="R5" s="1"/>
      <c r="S5" s="1"/>
      <c r="T5" s="1"/>
      <c r="U5" s="1"/>
      <c r="V5" s="1"/>
      <c r="W5" s="1"/>
      <c r="X5" s="1"/>
      <c r="Y5" s="1"/>
      <c r="Z5" s="1"/>
    </row>
    <row r="6" spans="1:26" ht="16.5" customHeight="1" x14ac:dyDescent="0.3">
      <c r="A6" s="72" t="s">
        <v>151</v>
      </c>
      <c r="B6" s="1"/>
      <c r="C6" s="73"/>
      <c r="D6" s="62" t="s">
        <v>152</v>
      </c>
      <c r="E6" s="74"/>
      <c r="F6" s="64"/>
      <c r="G6" s="58"/>
      <c r="H6" s="1"/>
      <c r="I6" s="1"/>
      <c r="J6" s="1"/>
      <c r="K6" s="1"/>
      <c r="L6" s="1"/>
      <c r="M6" s="1"/>
      <c r="N6" s="1"/>
      <c r="O6" s="1"/>
      <c r="P6" s="1"/>
      <c r="Q6" s="1"/>
      <c r="R6" s="1"/>
      <c r="S6" s="1"/>
      <c r="T6" s="1"/>
      <c r="U6" s="1"/>
      <c r="V6" s="1"/>
      <c r="W6" s="1"/>
      <c r="X6" s="1"/>
      <c r="Y6" s="1"/>
      <c r="Z6" s="1"/>
    </row>
    <row r="7" spans="1:26" ht="16.5" customHeight="1" x14ac:dyDescent="0.3">
      <c r="A7" s="75" t="s">
        <v>153</v>
      </c>
      <c r="B7" s="1"/>
      <c r="C7" s="76"/>
      <c r="D7" s="77"/>
      <c r="E7" s="67"/>
      <c r="F7" s="64"/>
      <c r="G7" s="58"/>
      <c r="H7" s="1"/>
      <c r="I7" s="1"/>
      <c r="J7" s="1"/>
      <c r="K7" s="1"/>
      <c r="L7" s="1"/>
      <c r="M7" s="1"/>
      <c r="N7" s="1"/>
      <c r="O7" s="1"/>
      <c r="P7" s="1"/>
      <c r="Q7" s="1"/>
      <c r="R7" s="1"/>
      <c r="S7" s="1"/>
      <c r="T7" s="1"/>
      <c r="U7" s="1"/>
      <c r="V7" s="1"/>
      <c r="W7" s="1"/>
      <c r="X7" s="1"/>
      <c r="Y7" s="1"/>
      <c r="Z7" s="1"/>
    </row>
    <row r="8" spans="1:26" ht="16.5" customHeight="1" x14ac:dyDescent="0.3">
      <c r="A8" s="75" t="s">
        <v>154</v>
      </c>
      <c r="B8" s="78" t="s">
        <v>155</v>
      </c>
      <c r="C8" s="79" t="s">
        <v>156</v>
      </c>
      <c r="D8" s="80" t="s">
        <v>157</v>
      </c>
      <c r="E8" s="81" t="s">
        <v>158</v>
      </c>
      <c r="F8" s="81" t="s">
        <v>159</v>
      </c>
      <c r="G8" s="1"/>
      <c r="H8" s="1"/>
      <c r="I8" s="1"/>
      <c r="J8" s="1"/>
      <c r="K8" s="1"/>
      <c r="L8" s="1"/>
      <c r="M8" s="1"/>
      <c r="N8" s="1"/>
      <c r="O8" s="1"/>
      <c r="P8" s="1"/>
      <c r="Q8" s="1"/>
      <c r="R8" s="1"/>
      <c r="S8" s="1"/>
      <c r="T8" s="1"/>
      <c r="U8" s="1"/>
      <c r="V8" s="1"/>
      <c r="W8" s="1"/>
      <c r="X8" s="1"/>
      <c r="Y8" s="1"/>
      <c r="Z8" s="1"/>
    </row>
    <row r="9" spans="1:26" ht="16.5" customHeight="1" x14ac:dyDescent="0.3">
      <c r="A9" s="1"/>
      <c r="B9" s="1" t="s">
        <v>160</v>
      </c>
      <c r="C9" s="1" t="s">
        <v>161</v>
      </c>
      <c r="D9" s="82" t="s">
        <v>162</v>
      </c>
      <c r="E9" s="2" t="s">
        <v>163</v>
      </c>
      <c r="F9" s="1" t="s">
        <v>164</v>
      </c>
      <c r="G9" s="1"/>
      <c r="H9" s="1"/>
      <c r="I9" s="1"/>
      <c r="J9" s="1"/>
      <c r="K9" s="1"/>
      <c r="L9" s="1"/>
      <c r="M9" s="1"/>
      <c r="N9" s="1"/>
      <c r="O9" s="1"/>
      <c r="P9" s="1"/>
      <c r="Q9" s="1"/>
      <c r="R9" s="1"/>
      <c r="S9" s="1"/>
      <c r="T9" s="1"/>
      <c r="U9" s="1"/>
      <c r="V9" s="1"/>
      <c r="W9" s="1"/>
      <c r="X9" s="1"/>
      <c r="Y9" s="1"/>
      <c r="Z9" s="1"/>
    </row>
    <row r="10" spans="1:26" ht="16.5" customHeight="1" x14ac:dyDescent="0.3">
      <c r="A10" s="1"/>
      <c r="B10" s="1" t="s">
        <v>165</v>
      </c>
      <c r="C10" s="1" t="s">
        <v>166</v>
      </c>
      <c r="D10" s="4" t="s">
        <v>167</v>
      </c>
      <c r="E10" s="2" t="s">
        <v>168</v>
      </c>
      <c r="F10" s="1" t="s">
        <v>169</v>
      </c>
      <c r="G10" s="1"/>
      <c r="H10" s="1"/>
      <c r="I10" s="1"/>
      <c r="J10" s="1"/>
      <c r="K10" s="1"/>
      <c r="L10" s="1"/>
      <c r="M10" s="1"/>
      <c r="N10" s="1"/>
      <c r="O10" s="1"/>
      <c r="P10" s="1"/>
      <c r="Q10" s="1"/>
      <c r="R10" s="1"/>
      <c r="S10" s="1"/>
      <c r="T10" s="1"/>
      <c r="U10" s="1"/>
      <c r="V10" s="1"/>
      <c r="W10" s="1"/>
      <c r="X10" s="1"/>
      <c r="Y10" s="1"/>
      <c r="Z10" s="1"/>
    </row>
    <row r="11" spans="1:26" ht="16.5" customHeight="1" x14ac:dyDescent="0.3">
      <c r="A11" s="1"/>
      <c r="B11" s="1" t="s">
        <v>170</v>
      </c>
      <c r="C11" s="1" t="s">
        <v>171</v>
      </c>
      <c r="D11" s="82" t="s">
        <v>172</v>
      </c>
      <c r="E11" s="2" t="s">
        <v>173</v>
      </c>
      <c r="F11" s="1" t="s">
        <v>174</v>
      </c>
      <c r="G11" s="1"/>
      <c r="H11" s="1"/>
      <c r="I11" s="1"/>
      <c r="J11" s="1"/>
      <c r="K11" s="1"/>
      <c r="L11" s="1"/>
      <c r="M11" s="1"/>
      <c r="N11" s="1"/>
      <c r="O11" s="1"/>
      <c r="P11" s="1"/>
      <c r="Q11" s="1"/>
      <c r="R11" s="1"/>
      <c r="S11" s="1"/>
      <c r="T11" s="1"/>
      <c r="U11" s="1"/>
      <c r="V11" s="1"/>
      <c r="W11" s="1"/>
      <c r="X11" s="1"/>
      <c r="Y11" s="1"/>
      <c r="Z11" s="1"/>
    </row>
    <row r="12" spans="1:26" ht="16.5" customHeight="1" x14ac:dyDescent="0.3">
      <c r="A12" s="1"/>
      <c r="B12" s="1" t="s">
        <v>175</v>
      </c>
      <c r="C12" s="1" t="s">
        <v>176</v>
      </c>
      <c r="D12" s="82" t="s">
        <v>177</v>
      </c>
      <c r="E12" s="2" t="s">
        <v>178</v>
      </c>
      <c r="F12" s="1" t="s">
        <v>179</v>
      </c>
      <c r="G12" s="1"/>
      <c r="H12" s="1"/>
      <c r="I12" s="1"/>
      <c r="J12" s="1"/>
      <c r="K12" s="1"/>
      <c r="L12" s="1"/>
      <c r="M12" s="1"/>
      <c r="N12" s="1"/>
      <c r="O12" s="1"/>
      <c r="P12" s="1"/>
      <c r="Q12" s="1"/>
      <c r="R12" s="1"/>
      <c r="S12" s="1"/>
      <c r="T12" s="1"/>
      <c r="U12" s="1"/>
      <c r="V12" s="1"/>
      <c r="W12" s="1"/>
      <c r="X12" s="1"/>
      <c r="Y12" s="1"/>
      <c r="Z12" s="1"/>
    </row>
    <row r="13" spans="1:26" ht="16.5" customHeight="1" x14ac:dyDescent="0.3">
      <c r="A13" s="1"/>
      <c r="B13" s="1" t="s">
        <v>180</v>
      </c>
      <c r="C13" s="1" t="s">
        <v>181</v>
      </c>
      <c r="D13" s="82" t="s">
        <v>182</v>
      </c>
      <c r="E13" s="2" t="s">
        <v>183</v>
      </c>
      <c r="F13" s="1" t="s">
        <v>16</v>
      </c>
      <c r="G13" s="1"/>
      <c r="H13" s="1"/>
      <c r="I13" s="1"/>
      <c r="J13" s="1"/>
      <c r="K13" s="1"/>
      <c r="L13" s="1"/>
      <c r="M13" s="1"/>
      <c r="N13" s="1"/>
      <c r="O13" s="1"/>
      <c r="P13" s="1"/>
      <c r="Q13" s="1"/>
      <c r="R13" s="1"/>
      <c r="S13" s="1"/>
      <c r="T13" s="1"/>
      <c r="U13" s="1"/>
      <c r="V13" s="1"/>
      <c r="W13" s="1"/>
      <c r="X13" s="1"/>
      <c r="Y13" s="1"/>
      <c r="Z13" s="1"/>
    </row>
    <row r="14" spans="1:26" ht="16.5" customHeight="1" x14ac:dyDescent="0.3">
      <c r="A14" s="1"/>
      <c r="B14" s="1" t="s">
        <v>184</v>
      </c>
      <c r="C14" s="1" t="s">
        <v>185</v>
      </c>
      <c r="D14" s="82" t="s">
        <v>186</v>
      </c>
      <c r="E14" s="2" t="s">
        <v>187</v>
      </c>
      <c r="F14" s="1" t="s">
        <v>188</v>
      </c>
      <c r="G14" s="1"/>
      <c r="H14" s="1"/>
      <c r="I14" s="1"/>
      <c r="J14" s="1"/>
      <c r="K14" s="1"/>
      <c r="L14" s="1"/>
      <c r="M14" s="1"/>
      <c r="N14" s="1"/>
      <c r="O14" s="1"/>
      <c r="P14" s="1"/>
      <c r="Q14" s="1"/>
      <c r="R14" s="1"/>
      <c r="S14" s="1"/>
      <c r="T14" s="1"/>
      <c r="U14" s="1"/>
      <c r="V14" s="1"/>
      <c r="W14" s="1"/>
      <c r="X14" s="1"/>
      <c r="Y14" s="1"/>
      <c r="Z14" s="1"/>
    </row>
    <row r="15" spans="1:26" ht="16.5" customHeight="1" x14ac:dyDescent="0.3">
      <c r="A15" s="1"/>
      <c r="B15" s="1" t="s">
        <v>189</v>
      </c>
      <c r="C15" s="1" t="s">
        <v>190</v>
      </c>
      <c r="D15" s="82" t="s">
        <v>191</v>
      </c>
      <c r="E15" s="2" t="s">
        <v>192</v>
      </c>
      <c r="F15" s="1" t="s">
        <v>193</v>
      </c>
      <c r="G15" s="1"/>
      <c r="H15" s="1"/>
      <c r="I15" s="1"/>
      <c r="J15" s="1"/>
      <c r="K15" s="1"/>
      <c r="L15" s="1"/>
      <c r="M15" s="1"/>
      <c r="N15" s="1"/>
      <c r="O15" s="1"/>
      <c r="P15" s="1"/>
      <c r="Q15" s="1"/>
      <c r="R15" s="1"/>
      <c r="S15" s="1"/>
      <c r="T15" s="1"/>
      <c r="U15" s="1"/>
      <c r="V15" s="1"/>
      <c r="W15" s="1"/>
      <c r="X15" s="1"/>
      <c r="Y15" s="1"/>
      <c r="Z15" s="1"/>
    </row>
    <row r="16" spans="1:26" ht="16.5" customHeight="1" x14ac:dyDescent="0.3">
      <c r="A16" s="1"/>
      <c r="B16" s="1"/>
      <c r="C16" s="1" t="s">
        <v>194</v>
      </c>
      <c r="D16" s="83"/>
      <c r="E16" s="2" t="s">
        <v>195</v>
      </c>
      <c r="F16" s="1" t="s">
        <v>196</v>
      </c>
      <c r="G16" s="1"/>
      <c r="H16" s="1"/>
      <c r="I16" s="1"/>
      <c r="J16" s="1"/>
      <c r="K16" s="1"/>
      <c r="L16" s="1"/>
      <c r="M16" s="1"/>
      <c r="N16" s="1"/>
      <c r="O16" s="1"/>
      <c r="P16" s="1"/>
      <c r="Q16" s="1"/>
      <c r="R16" s="1"/>
      <c r="S16" s="1"/>
      <c r="T16" s="1"/>
      <c r="U16" s="1"/>
      <c r="V16" s="1"/>
      <c r="W16" s="1"/>
      <c r="X16" s="1"/>
      <c r="Y16" s="1"/>
      <c r="Z16" s="1"/>
    </row>
    <row r="17" spans="1:26" ht="16.5" customHeight="1" x14ac:dyDescent="0.3">
      <c r="A17" s="1"/>
      <c r="B17" s="1"/>
      <c r="C17" s="1" t="s">
        <v>197</v>
      </c>
      <c r="D17" s="1"/>
      <c r="E17" s="2" t="s">
        <v>198</v>
      </c>
      <c r="F17" s="1" t="s">
        <v>199</v>
      </c>
      <c r="G17" s="1"/>
      <c r="H17" s="1"/>
      <c r="I17" s="1"/>
      <c r="J17" s="1"/>
      <c r="K17" s="1"/>
      <c r="L17" s="1"/>
      <c r="M17" s="1"/>
      <c r="N17" s="1"/>
      <c r="O17" s="1"/>
      <c r="P17" s="1"/>
      <c r="Q17" s="1"/>
      <c r="R17" s="1"/>
      <c r="S17" s="1"/>
      <c r="T17" s="1"/>
      <c r="U17" s="1"/>
      <c r="V17" s="1"/>
      <c r="W17" s="1"/>
      <c r="X17" s="1"/>
      <c r="Y17" s="1"/>
      <c r="Z17" s="1"/>
    </row>
    <row r="18" spans="1:26" ht="16.5" customHeight="1" x14ac:dyDescent="0.3">
      <c r="A18" s="84" t="s">
        <v>200</v>
      </c>
      <c r="B18" s="1"/>
      <c r="C18" s="1" t="s">
        <v>201</v>
      </c>
      <c r="D18" s="1"/>
      <c r="E18" s="2" t="s">
        <v>202</v>
      </c>
      <c r="F18" s="1"/>
      <c r="G18" s="1"/>
      <c r="H18" s="1"/>
      <c r="I18" s="1"/>
      <c r="J18" s="1"/>
      <c r="K18" s="1"/>
      <c r="L18" s="1"/>
      <c r="M18" s="1"/>
      <c r="N18" s="1"/>
      <c r="O18" s="1"/>
      <c r="P18" s="1"/>
      <c r="Q18" s="1"/>
      <c r="R18" s="1"/>
      <c r="S18" s="1"/>
      <c r="T18" s="1"/>
      <c r="U18" s="1"/>
      <c r="V18" s="1"/>
      <c r="W18" s="1"/>
      <c r="X18" s="1"/>
      <c r="Y18" s="1"/>
      <c r="Z18" s="1"/>
    </row>
    <row r="19" spans="1:26" ht="16.5" customHeight="1" x14ac:dyDescent="0.3">
      <c r="A19" s="1" t="s">
        <v>203</v>
      </c>
      <c r="B19" s="1"/>
      <c r="C19" s="1" t="s">
        <v>204</v>
      </c>
      <c r="D19" s="1"/>
      <c r="E19" s="2" t="s">
        <v>205</v>
      </c>
      <c r="F19" s="1"/>
      <c r="G19" s="1"/>
      <c r="H19" s="1"/>
      <c r="I19" s="1"/>
      <c r="J19" s="1"/>
      <c r="K19" s="1"/>
      <c r="L19" s="1"/>
      <c r="M19" s="1"/>
      <c r="N19" s="1"/>
      <c r="O19" s="1"/>
      <c r="P19" s="1"/>
      <c r="Q19" s="1"/>
      <c r="R19" s="1"/>
      <c r="S19" s="1"/>
      <c r="T19" s="1"/>
      <c r="U19" s="1"/>
      <c r="V19" s="1"/>
      <c r="W19" s="1"/>
      <c r="X19" s="1"/>
      <c r="Y19" s="1"/>
      <c r="Z19" s="1"/>
    </row>
    <row r="20" spans="1:26" ht="16.5" customHeight="1" x14ac:dyDescent="0.3">
      <c r="A20" s="1" t="s">
        <v>206</v>
      </c>
      <c r="B20" s="1"/>
      <c r="C20" s="1" t="s">
        <v>207</v>
      </c>
      <c r="D20" s="1"/>
      <c r="E20" s="2" t="s">
        <v>12</v>
      </c>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t="s">
        <v>208</v>
      </c>
      <c r="D21" s="1"/>
      <c r="E21" s="2" t="s">
        <v>209</v>
      </c>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t="s">
        <v>210</v>
      </c>
      <c r="D22" s="1"/>
      <c r="E22" s="2" t="s">
        <v>211</v>
      </c>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t="s">
        <v>212</v>
      </c>
      <c r="D23" s="1"/>
      <c r="E23" s="2" t="s">
        <v>213</v>
      </c>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t="s">
        <v>214</v>
      </c>
      <c r="D24" s="1"/>
      <c r="E24" s="2" t="s">
        <v>215</v>
      </c>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
      <c r="E25" s="2" t="s">
        <v>216</v>
      </c>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t="s">
        <v>217</v>
      </c>
      <c r="C26" s="1">
        <v>2018</v>
      </c>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v>2019</v>
      </c>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v>2020</v>
      </c>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t="s">
        <v>218</v>
      </c>
      <c r="C30" s="1" t="s">
        <v>219</v>
      </c>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t="s">
        <v>220</v>
      </c>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t="s">
        <v>221</v>
      </c>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t="s">
        <v>222</v>
      </c>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t="s">
        <v>223</v>
      </c>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t="s">
        <v>224</v>
      </c>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t="s">
        <v>225</v>
      </c>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t="s">
        <v>226</v>
      </c>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t="s">
        <v>227</v>
      </c>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t="s">
        <v>228</v>
      </c>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t="s">
        <v>229</v>
      </c>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t="s">
        <v>230</v>
      </c>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t="s">
        <v>231</v>
      </c>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t="s">
        <v>232</v>
      </c>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t="s">
        <v>233</v>
      </c>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t="s">
        <v>234</v>
      </c>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t="s">
        <v>235</v>
      </c>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t="s">
        <v>236</v>
      </c>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t="s">
        <v>237</v>
      </c>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t="s">
        <v>238</v>
      </c>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t="s">
        <v>239</v>
      </c>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t="s">
        <v>240</v>
      </c>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t="s">
        <v>241</v>
      </c>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t="s">
        <v>242</v>
      </c>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t="s">
        <v>243</v>
      </c>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t="s">
        <v>244</v>
      </c>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t="s">
        <v>245</v>
      </c>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t="s">
        <v>246</v>
      </c>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t="s">
        <v>247</v>
      </c>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ELICAS</dc:creator>
  <cp:lastModifiedBy>Angely Valentina</cp:lastModifiedBy>
  <dcterms:created xsi:type="dcterms:W3CDTF">2018-06-08T15:48:31Z</dcterms:created>
  <dcterms:modified xsi:type="dcterms:W3CDTF">2021-06-15T14:48:38Z</dcterms:modified>
</cp:coreProperties>
</file>