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jalab\Downloads\"/>
    </mc:Choice>
  </mc:AlternateContent>
  <xr:revisionPtr revIDLastSave="0" documentId="13_ncr:1_{C50B3160-8F8C-4299-A12B-AF878ED56321}" xr6:coauthVersionLast="45" xr6:coauthVersionMax="45" xr10:uidLastSave="{00000000-0000-0000-0000-000000000000}"/>
  <bookViews>
    <workbookView xWindow="-120" yWindow="-120" windowWidth="29040" windowHeight="15840" activeTab="1" xr2:uid="{00000000-000D-0000-FFFF-FFFF00000000}"/>
  </bookViews>
  <sheets>
    <sheet name="Identificacion" sheetId="1" r:id="rId1"/>
    <sheet name="Seguimiento" sheetId="2" r:id="rId2"/>
    <sheet name="Analisis" sheetId="3" r:id="rId3"/>
    <sheet name="Listas" sheetId="4" state="hidden"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A16" i="2"/>
  <c r="K12" i="3" l="1"/>
  <c r="H21" i="3"/>
  <c r="D15" i="3"/>
  <c r="E15" i="3"/>
  <c r="F15" i="3"/>
  <c r="G15" i="3"/>
  <c r="H15" i="3"/>
  <c r="I15" i="3"/>
  <c r="J15" i="3"/>
  <c r="K15" i="3"/>
  <c r="L15" i="3"/>
  <c r="M15" i="3"/>
  <c r="N15" i="3"/>
  <c r="C15" i="3"/>
  <c r="A20" i="2"/>
  <c r="B20" i="2"/>
  <c r="C20" i="2"/>
  <c r="B21" i="2"/>
  <c r="C21" i="2"/>
  <c r="A15" i="3"/>
  <c r="B24" i="3" s="1"/>
  <c r="A24" i="3"/>
  <c r="A23" i="3"/>
  <c r="A22" i="3"/>
  <c r="A21" i="3"/>
  <c r="A20" i="3"/>
  <c r="B23" i="3"/>
  <c r="A14" i="3" s="1"/>
  <c r="A30" i="3" s="1"/>
  <c r="B21" i="3"/>
  <c r="A12" i="3" s="1"/>
  <c r="A28" i="3" s="1"/>
  <c r="B22" i="3"/>
  <c r="A13" i="3" s="1"/>
  <c r="A29" i="3" s="1"/>
  <c r="B20" i="3"/>
  <c r="A11" i="3" s="1"/>
  <c r="A27" i="3" s="1"/>
  <c r="I20" i="3"/>
  <c r="B17" i="2"/>
  <c r="H20" i="3"/>
  <c r="K21" i="3"/>
  <c r="K22" i="3"/>
  <c r="K20" i="3"/>
  <c r="J23" i="3"/>
  <c r="J22" i="3"/>
  <c r="J21" i="3"/>
  <c r="J20" i="3"/>
  <c r="I22" i="3"/>
  <c r="I21" i="3"/>
  <c r="H23" i="3"/>
  <c r="H22" i="3"/>
  <c r="F12" i="3"/>
  <c r="M14" i="3"/>
  <c r="L14" i="3"/>
  <c r="K14" i="3"/>
  <c r="J14" i="3"/>
  <c r="I14" i="3"/>
  <c r="G14" i="3"/>
  <c r="F14" i="3"/>
  <c r="E14" i="3"/>
  <c r="D14" i="3"/>
  <c r="C14" i="3"/>
  <c r="N13" i="3"/>
  <c r="M13" i="3"/>
  <c r="L13" i="3"/>
  <c r="K13" i="3"/>
  <c r="J13" i="3"/>
  <c r="I13" i="3"/>
  <c r="H13" i="3"/>
  <c r="G13" i="3"/>
  <c r="F13" i="3"/>
  <c r="E13" i="3"/>
  <c r="D13" i="3"/>
  <c r="C13" i="3"/>
  <c r="N12" i="3"/>
  <c r="M12" i="3"/>
  <c r="L12" i="3"/>
  <c r="J12" i="3"/>
  <c r="I12" i="3"/>
  <c r="H12" i="3"/>
  <c r="G12" i="3"/>
  <c r="E12" i="3"/>
  <c r="D12" i="3"/>
  <c r="C12" i="3"/>
  <c r="N11" i="3"/>
  <c r="M11" i="3"/>
  <c r="L11" i="3"/>
  <c r="K11" i="3"/>
  <c r="J11" i="3"/>
  <c r="I11" i="3"/>
  <c r="H11" i="3"/>
  <c r="G11" i="3"/>
  <c r="F11" i="3"/>
  <c r="E11" i="3"/>
  <c r="D11" i="3"/>
  <c r="C11" i="3"/>
  <c r="D6" i="3"/>
  <c r="C19" i="2"/>
  <c r="B19" i="2"/>
  <c r="C18" i="2"/>
  <c r="B18" i="2"/>
  <c r="A18" i="2"/>
  <c r="C17" i="2"/>
  <c r="C16" i="2"/>
  <c r="C15" i="2"/>
  <c r="B15" i="2"/>
  <c r="A15" i="2"/>
  <c r="C14" i="2"/>
  <c r="B14" i="2"/>
  <c r="C13" i="2"/>
  <c r="B13" i="2"/>
  <c r="A13" i="2"/>
  <c r="E6" i="2"/>
</calcChain>
</file>

<file path=xl/sharedStrings.xml><?xml version="1.0" encoding="utf-8"?>
<sst xmlns="http://schemas.openxmlformats.org/spreadsheetml/2006/main" count="299" uniqueCount="239">
  <si>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</si>
  <si>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</si>
  <si>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</si>
  <si>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</si>
  <si>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</si>
  <si>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</si>
  <si>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</si>
  <si>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</si>
  <si>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</si>
  <si>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</si>
  <si>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</si>
  <si>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</si>
  <si>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</si>
  <si>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</si>
  <si>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</si>
  <si>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</si>
  <si>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</si>
  <si>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</si>
  <si>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</si>
  <si>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</si>
  <si>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</si>
  <si>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</si>
  <si>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</si>
  <si>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</si>
  <si>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</si>
  <si>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</si>
  <si>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</si>
  <si>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</si>
  <si>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</si>
  <si>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</si>
  <si>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</si>
  <si>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</si>
  <si>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</si>
  <si>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</si>
  <si>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</si>
  <si>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</si>
  <si>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</si>
  <si>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</si>
  <si>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</si>
  <si>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</si>
  <si>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</si>
  <si>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</si>
  <si>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</si>
  <si>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</si>
  <si>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</si>
  <si>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</si>
  <si>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</si>
  <si>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</si>
  <si>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</si>
  <si>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</si>
  <si>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</si>
  <si>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</si>
  <si>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</si>
  <si>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</si>
  <si>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</si>
  <si>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</si>
  <si>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</si>
  <si>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</si>
  <si>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</si>
  <si>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</si>
  <si>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</si>
  <si>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</si>
  <si>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</si>
  <si>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</si>
  <si>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</si>
  <si>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</si>
  <si>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</si>
  <si>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</si>
  <si>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</si>
  <si>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</si>
  <si>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</si>
  <si>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</si>
  <si>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</si>
  <si>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</si>
  <si>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</si>
  <si>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</si>
  <si>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</si>
  <si>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</si>
  <si>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</si>
  <si>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</si>
  <si>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</si>
  <si>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</si>
  <si>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</si>
  <si>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</si>
  <si>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</si>
  <si>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</si>
  <si>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</si>
  <si>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</si>
  <si>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</si>
  <si>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</si>
  <si>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</si>
  <si>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</si>
  <si>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</si>
  <si>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</si>
  <si>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</si>
  <si>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</si>
  <si>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</si>
  <si>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</si>
  <si>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</si>
  <si>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</si>
  <si>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</si>
  <si>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</si>
  <si>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</si>
  <si>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</si>
  <si>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</si>
  <si>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</si>
  <si>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</si>
  <si>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</si>
  <si>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</si>
  <si>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</si>
  <si>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</si>
  <si>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</si>
  <si>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</si>
  <si>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</si>
  <si>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</si>
  <si>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</si>
  <si>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</si>
  <si>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</si>
  <si>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</si>
  <si>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</si>
  <si>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</si>
  <si>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</si>
  <si>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</si>
  <si>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</si>
  <si>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</si>
  <si>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</si>
  <si>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</si>
  <si>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</si>
  <si>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</si>
  <si>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</si>
  <si>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</si>
  <si>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</si>
  <si>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</si>
  <si>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</si>
  <si>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</si>
  <si>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</si>
  <si>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</si>
  <si>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</si>
  <si>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</si>
  <si>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</si>
  <si>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</si>
  <si>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</si>
  <si>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</si>
  <si>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</si>
  <si>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</si>
  <si>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</si>
  <si>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</si>
  <si>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</si>
  <si>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</si>
  <si>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</si>
  <si>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</si>
  <si>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</si>
  <si>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</si>
  <si>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</si>
  <si>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</si>
  <si>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</si>
  <si>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</si>
  <si>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</si>
  <si>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</si>
  <si>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</si>
  <si>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</si>
  <si>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</si>
  <si>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</si>
  <si>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</si>
  <si>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</si>
  <si>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</si>
  <si>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</si>
  <si>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</si>
  <si>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</si>
  <si>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</si>
  <si>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</si>
  <si>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</si>
  <si>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</si>
  <si>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</si>
  <si>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</si>
  <si>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</si>
  <si>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</si>
  <si>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</si>
  <si>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</si>
  <si>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</si>
  <si>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</si>
  <si>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</si>
  <si>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</si>
  <si>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</si>
  <si>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</si>
  <si>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</si>
  <si>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</si>
  <si>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</si>
  <si>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</si>
  <si>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</si>
  <si>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</si>
  <si>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</si>
  <si>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</si>
  <si>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</si>
  <si>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</si>
  <si>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</si>
  <si>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</si>
  <si>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</si>
  <si>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</si>
  <si>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</si>
  <si>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</si>
  <si>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</si>
  <si>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</si>
  <si>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</si>
  <si>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</si>
  <si>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Área de Tesorería</t>
  </si>
  <si>
    <t>Área de TIC</t>
  </si>
  <si>
    <t>Cantidad total de peticiones atendidas en el mes</t>
  </si>
  <si>
    <t>Sumatoria de los días que tomó atender las peticiones</t>
  </si>
  <si>
    <t>2%&lt;x&lt;14%</t>
  </si>
  <si>
    <t>Viviana Ortiz Bernal</t>
  </si>
  <si>
    <t>Base de datos derechos de petición, SDQS  y encuestas de percepción del servicio</t>
  </si>
  <si>
    <t>Cantidad de encuestas con respuesta regular y mala</t>
  </si>
  <si>
    <t>3. RACIONALIZACIÓN DE TRÁMITES</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</si>
  <si>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</si>
  <si>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</si>
  <si>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</si>
  <si>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</si>
  <si>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</si>
  <si>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 xml:space="preserve">Fecha:  </t>
  </si>
  <si>
    <t>Versión:</t>
  </si>
  <si>
    <t>LECTURA E INTERPRETACIÓN DE LOS RESULTADOS</t>
  </si>
  <si>
    <t>ACCIÓN DE MEJORAMIENTO</t>
  </si>
  <si>
    <t>INDICADOR</t>
  </si>
  <si>
    <t>% peticiones atendidas en más de 10 días</t>
  </si>
  <si>
    <t>c/a</t>
  </si>
  <si>
    <t xml:space="preserve">3.1 Trámites y Opas </t>
  </si>
  <si>
    <t>% de encuestas  presenciales (insatisfacción)</t>
  </si>
  <si>
    <t>% de encuestas virtuales (insatisfacción)</t>
  </si>
  <si>
    <t>n.a</t>
  </si>
  <si>
    <t>Código: 2ES-GSC-IND-01</t>
  </si>
  <si>
    <t>Cantidad de encuestas de satisfacción realizadas virtualmente</t>
  </si>
  <si>
    <t>Cantidad de encuestas de satisfacción realizadas en puntos presenciales</t>
  </si>
  <si>
    <t>LINEA BASE 2020</t>
  </si>
  <si>
    <t>El promedio de días hábiles de atención de las peticiones aumentó la línea base en lo corrido del 2020, lo anterior se debe a que el Gobierno Nacional expidio un Decreto por la emergencia sanitaria que duplicó los tiempos de respuesta a las peticiones por lo que los días que se tenían previstos para la atención aumentarion los porcentajes prestablecidos</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</si>
  <si>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</si>
  <si>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</si>
  <si>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El porcentaje de peticiones atendidas en más de 10 días también aumentó como consencuencia del aumentos en los términos establecidos para la atención de los derechos de petición debido a la situación de confinamiento que atravesamos</t>
  </si>
  <si>
    <t>1er, 2do y 3er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</si>
</sst>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0_);_(* \(#,##0.0\);_(* &quot;-&quot;??_);_(@_)"/>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9"/>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theme="5" tint="0.79998168889431442"/>
        <bgColor indexed="64"/>
      </patternFill>
    </fill>
    <fill>
      <patternFill patternType="solid">
        <fgColor theme="7" tint="0.79998168889431442"/>
        <bgColor indexed="64"/>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s>
  <borders count="4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204">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165" fontId="1" fillId="0" borderId="14" xfId="0" applyNumberFormat="1" applyFont="1" applyBorder="1" applyAlignment="1">
      <alignment horizontal="center" vertical="center"/>
    </xf>
    <xf numFmtId="166"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2" fillId="0" borderId="14" xfId="0" applyFont="1" applyBorder="1" applyAlignment="1">
      <alignment horizontal="center" vertical="center"/>
    </xf>
    <xf numFmtId="165" fontId="1" fillId="0" borderId="14" xfId="1" applyNumberFormat="1" applyFont="1" applyBorder="1" applyAlignment="1" applyProtection="1">
      <alignment horizontal="center" vertical="center"/>
    </xf>
    <xf numFmtId="166"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 fillId="0" borderId="4" xfId="0" applyFont="1" applyBorder="1" applyAlignment="1">
      <alignment horizontal="left" vertical="center"/>
    </xf>
    <xf numFmtId="0" fontId="0" fillId="0" borderId="0" xfId="0" applyFont="1" applyAlignment="1"/>
    <xf numFmtId="0" fontId="1" fillId="12" borderId="12"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34" xfId="0" applyFont="1" applyFill="1" applyBorder="1" applyAlignment="1">
      <alignment horizontal="left" vertical="center"/>
    </xf>
    <xf numFmtId="0" fontId="3" fillId="7" borderId="12" xfId="0" applyFont="1" applyFill="1" applyBorder="1" applyAlignment="1">
      <alignment horizontal="center" vertical="center" wrapText="1"/>
    </xf>
    <xf numFmtId="2" fontId="8" fillId="13" borderId="11" xfId="0" applyNumberFormat="1" applyFont="1" applyFill="1" applyBorder="1" applyAlignment="1">
      <alignment horizontal="center" vertical="center"/>
    </xf>
    <xf numFmtId="2" fontId="8" fillId="14" borderId="11" xfId="0" applyNumberFormat="1" applyFont="1" applyFill="1" applyBorder="1" applyAlignment="1">
      <alignment horizontal="center" vertical="center"/>
    </xf>
    <xf numFmtId="2" fontId="8" fillId="15" borderId="11" xfId="0" applyNumberFormat="1" applyFont="1" applyFill="1" applyBorder="1" applyAlignment="1">
      <alignment horizontal="center" vertical="center"/>
    </xf>
    <xf numFmtId="2" fontId="16" fillId="8" borderId="11" xfId="0" applyNumberFormat="1" applyFont="1" applyFill="1" applyBorder="1" applyAlignment="1">
      <alignment horizontal="center" vertical="center" wrapText="1"/>
    </xf>
    <xf numFmtId="0" fontId="6" fillId="8" borderId="11" xfId="0" applyFont="1" applyFill="1" applyBorder="1" applyAlignment="1">
      <alignment horizontal="center" vertical="center"/>
    </xf>
    <xf numFmtId="0" fontId="3" fillId="7"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6" fillId="11" borderId="4" xfId="0" applyNumberFormat="1" applyFont="1" applyFill="1" applyBorder="1" applyAlignment="1">
      <alignment horizontal="center" vertical="center"/>
    </xf>
    <xf numFmtId="9" fontId="1" fillId="11" borderId="4" xfId="0" applyNumberFormat="1" applyFont="1" applyFill="1" applyBorder="1" applyAlignment="1">
      <alignment horizontal="center" vertical="center"/>
    </xf>
    <xf numFmtId="0" fontId="1" fillId="0" borderId="13" xfId="0" applyFont="1" applyFill="1" applyBorder="1" applyAlignment="1">
      <alignment vertical="top" wrapText="1"/>
    </xf>
    <xf numFmtId="167" fontId="1" fillId="11" borderId="4" xfId="1"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Font="1" applyAlignment="1">
      <alignment horizontal="center"/>
    </xf>
    <xf numFmtId="0" fontId="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38" xfId="0" applyFont="1" applyBorder="1" applyAlignment="1">
      <alignment horizontal="left" vertical="center" wrapText="1"/>
    </xf>
    <xf numFmtId="0" fontId="11" fillId="4" borderId="4" xfId="0" applyFont="1" applyFill="1" applyBorder="1" applyAlignment="1">
      <alignment horizontal="left" vertical="center" wrapText="1"/>
    </xf>
    <xf numFmtId="0" fontId="12" fillId="0" borderId="5" xfId="0" applyFont="1" applyBorder="1" applyAlignment="1">
      <alignment wrapText="1"/>
    </xf>
    <xf numFmtId="0" fontId="12" fillId="0" borderId="6" xfId="0" applyFont="1" applyBorder="1" applyAlignment="1">
      <alignment wrapText="1"/>
    </xf>
    <xf numFmtId="0" fontId="14" fillId="2" borderId="4" xfId="0" applyFont="1" applyFill="1" applyBorder="1" applyAlignment="1">
      <alignment horizontal="center" vertical="center" wrapText="1"/>
    </xf>
    <xf numFmtId="0" fontId="12" fillId="0" borderId="17" xfId="0" applyFont="1" applyBorder="1" applyAlignment="1">
      <alignment wrapText="1"/>
    </xf>
    <xf numFmtId="0" fontId="12" fillId="0" borderId="3" xfId="0" applyFont="1" applyBorder="1" applyAlignment="1">
      <alignment wrapText="1"/>
    </xf>
    <xf numFmtId="0" fontId="11" fillId="0" borderId="9" xfId="0" applyFont="1" applyBorder="1" applyAlignment="1">
      <alignment horizontal="center" wrapText="1"/>
    </xf>
    <xf numFmtId="0" fontId="12" fillId="0" borderId="10" xfId="0" applyFont="1" applyBorder="1" applyAlignment="1">
      <alignment wrapText="1"/>
    </xf>
    <xf numFmtId="0" fontId="11" fillId="0" borderId="34" xfId="0" applyFont="1" applyBorder="1" applyAlignment="1">
      <alignment horizontal="center" wrapText="1"/>
    </xf>
    <xf numFmtId="0" fontId="13"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3" fillId="2"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12" fillId="0" borderId="11" xfId="0" applyFont="1" applyBorder="1" applyAlignment="1">
      <alignment wrapText="1"/>
    </xf>
    <xf numFmtId="0" fontId="6" fillId="0" borderId="34" xfId="0" applyFont="1" applyFill="1" applyBorder="1" applyAlignment="1">
      <alignment horizontal="center"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vertical="center" wrapText="1"/>
    </xf>
    <xf numFmtId="0" fontId="6" fillId="0" borderId="13" xfId="0" applyFont="1" applyFill="1" applyBorder="1" applyAlignment="1">
      <alignment horizontal="center" vertical="center" wrapText="1"/>
    </xf>
    <xf numFmtId="0" fontId="12" fillId="0" borderId="12" xfId="0" applyFont="1" applyFill="1" applyBorder="1" applyAlignment="1">
      <alignment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2" fillId="0" borderId="13" xfId="0" applyFont="1" applyFill="1" applyBorder="1" applyAlignment="1">
      <alignment horizontal="center" vertical="center" wrapText="1"/>
    </xf>
    <xf numFmtId="0" fontId="6" fillId="0" borderId="13" xfId="0" applyFont="1" applyFill="1" applyBorder="1" applyAlignment="1">
      <alignment vertical="top"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4" fillId="3"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34"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3" fillId="2" borderId="9" xfId="0" applyFont="1" applyFill="1" applyBorder="1" applyAlignment="1">
      <alignment horizontal="center" wrapText="1"/>
    </xf>
    <xf numFmtId="0" fontId="4"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xf>
    <xf numFmtId="0" fontId="1" fillId="0" borderId="13" xfId="0" applyFont="1" applyBorder="1" applyAlignment="1">
      <alignment horizontal="left" vertical="center" wrapText="1"/>
    </xf>
    <xf numFmtId="0" fontId="2" fillId="0" borderId="12" xfId="0" applyFont="1" applyBorder="1"/>
    <xf numFmtId="0" fontId="2" fillId="0" borderId="15" xfId="0" applyFont="1" applyBorder="1"/>
    <xf numFmtId="0" fontId="4" fillId="3"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41" xfId="0" applyFont="1" applyBorder="1"/>
    <xf numFmtId="0" fontId="3" fillId="5" borderId="9" xfId="0" applyFont="1" applyFill="1" applyBorder="1" applyAlignment="1">
      <alignment horizontal="center" vertical="center" wrapText="1"/>
    </xf>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6" fillId="0" borderId="35" xfId="0" applyNumberFormat="1"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6" fillId="0" borderId="4" xfId="0" applyFont="1" applyBorder="1" applyAlignment="1"/>
    <xf numFmtId="0" fontId="6" fillId="0" borderId="5" xfId="0" applyFont="1" applyBorder="1"/>
    <xf numFmtId="0" fontId="6" fillId="0" borderId="6" xfId="0" applyFont="1" applyBorder="1"/>
    <xf numFmtId="0" fontId="1" fillId="0" borderId="4" xfId="0" applyFont="1" applyFill="1" applyBorder="1" applyAlignment="1">
      <alignment horizontal="left" vertical="center"/>
    </xf>
    <xf numFmtId="0" fontId="2" fillId="0" borderId="6" xfId="0" applyFont="1" applyFill="1" applyBorder="1"/>
    <xf numFmtId="0" fontId="3" fillId="7" borderId="4" xfId="0" applyFont="1" applyFill="1" applyBorder="1" applyAlignment="1">
      <alignment horizontal="center" vertical="center"/>
    </xf>
    <xf numFmtId="0" fontId="3" fillId="7" borderId="34"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0" fontId="2" fillId="0" borderId="5" xfId="0" applyFont="1" applyFill="1" applyBorder="1" applyAlignment="1">
      <alignment wrapText="1"/>
    </xf>
    <xf numFmtId="0" fontId="2" fillId="0" borderId="6" xfId="0" applyFont="1" applyFill="1" applyBorder="1" applyAlignment="1">
      <alignment wrapText="1"/>
    </xf>
    <xf numFmtId="2" fontId="3" fillId="10" borderId="5" xfId="0" applyNumberFormat="1" applyFont="1" applyFill="1" applyBorder="1" applyAlignment="1">
      <alignment horizontal="center" wrapText="1"/>
    </xf>
    <xf numFmtId="0" fontId="3" fillId="10" borderId="5" xfId="0" applyFont="1" applyFill="1" applyBorder="1" applyAlignment="1">
      <alignment horizontal="center" wrapText="1"/>
    </xf>
    <xf numFmtId="2" fontId="4" fillId="7" borderId="4" xfId="0" applyNumberFormat="1" applyFont="1" applyFill="1" applyBorder="1" applyAlignment="1">
      <alignment horizontal="center"/>
    </xf>
    <xf numFmtId="0" fontId="3"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 fillId="4" borderId="4" xfId="0" applyFont="1" applyFill="1" applyBorder="1" applyAlignment="1">
      <alignment horizontal="left"/>
    </xf>
    <xf numFmtId="0" fontId="6" fillId="8" borderId="10" xfId="0" applyFont="1" applyFill="1" applyBorder="1" applyAlignment="1">
      <alignment horizontal="center" vertical="center"/>
    </xf>
  </cellXfs>
  <cellStyles count="3">
    <cellStyle name="Millares" xfId="1" builtinId="3"/>
    <cellStyle name="Normal" xfId="0" builtinId="0"/>
    <cellStyle name="Porcentaje" xfId="2" builtinId="5"/>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209551</xdr:colOff>
      <xdr:row>0</xdr:row>
      <xdr:rowOff>123825</xdr:rowOff>
    </xdr:from>
    <xdr:ext cx="819149" cy="666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9551" y="123825"/>
          <a:ext cx="8191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04825" y="2095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26"/>
  <sheetViews>
    <sheetView showGridLines="0" topLeftCell="A10" workbookViewId="0">
      <selection activeCell="E24" sqref="E24:G24"/>
    </sheetView>
  </sheetViews>
  <sheetFormatPr baseColWidth="10" defaultColWidth="14.42578125" defaultRowHeight="15" customHeight="1" x14ac:dyDescent="0.3"/>
  <cols>
    <col min="1" max="1" width="17.85546875" style="57" customWidth="1"/>
    <col min="2" max="2" width="20" style="57" customWidth="1"/>
    <col min="3" max="3" width="44.140625" style="57" customWidth="1"/>
    <col min="4" max="4" width="5.140625" style="57" customWidth="1"/>
    <col min="5" max="5" width="22.85546875" style="57" customWidth="1"/>
    <col min="6" max="8" width="11.28515625" style="57" customWidth="1"/>
    <col min="9" max="9" width="13.140625" style="57" customWidth="1"/>
    <col min="10" max="10" width="11.28515625" style="57" customWidth="1"/>
    <col min="11" max="11" width="11.85546875" style="57" customWidth="1"/>
    <col min="12" max="16384" width="14.42578125" style="57"/>
  </cols>
  <sheetData>
    <row r="1" spans="1:11" ht="18.75" customHeight="1" x14ac:dyDescent="0.3">
      <c r="A1" s="109"/>
      <c r="B1" s="110" t="s">
        <v>0</v>
      </c>
      <c r="C1" s="110"/>
      <c r="D1" s="110"/>
      <c r="E1" s="110"/>
      <c r="F1" s="110"/>
      <c r="G1" s="110"/>
      <c r="H1" s="110"/>
      <c r="I1" s="97" t="s">
        <v>230</v>
      </c>
      <c r="J1" s="98"/>
      <c r="K1" s="99"/>
    </row>
    <row r="2" spans="1:11" ht="18.75" customHeight="1" x14ac:dyDescent="0.3">
      <c r="A2" s="109"/>
      <c r="B2" s="110"/>
      <c r="C2" s="110"/>
      <c r="D2" s="110"/>
      <c r="E2" s="110"/>
      <c r="F2" s="110"/>
      <c r="G2" s="110"/>
      <c r="H2" s="110"/>
      <c r="I2" s="97" t="s">
        <v>219</v>
      </c>
      <c r="J2" s="98"/>
      <c r="K2" s="99"/>
    </row>
    <row r="3" spans="1:11" ht="18.75" customHeight="1" x14ac:dyDescent="0.3">
      <c r="A3" s="109"/>
      <c r="B3" s="110" t="s">
        <v>3</v>
      </c>
      <c r="C3" s="110"/>
      <c r="D3" s="110"/>
      <c r="E3" s="110"/>
      <c r="F3" s="110"/>
      <c r="G3" s="110"/>
      <c r="H3" s="110"/>
      <c r="I3" s="97" t="s">
        <v>220</v>
      </c>
      <c r="J3" s="98"/>
      <c r="K3" s="99"/>
    </row>
    <row r="4" spans="1:11" ht="18.75" customHeight="1" x14ac:dyDescent="0.3">
      <c r="A4" s="109"/>
      <c r="B4" s="110"/>
      <c r="C4" s="110"/>
      <c r="D4" s="110"/>
      <c r="E4" s="110"/>
      <c r="F4" s="110"/>
      <c r="G4" s="110"/>
      <c r="H4" s="110"/>
      <c r="I4" s="100" t="s">
        <v>5</v>
      </c>
      <c r="J4" s="98"/>
      <c r="K4" s="99"/>
    </row>
    <row r="5" spans="1:11" ht="7.5" customHeight="1" x14ac:dyDescent="0.3">
      <c r="A5" s="107"/>
      <c r="B5" s="108"/>
      <c r="C5" s="108"/>
      <c r="D5" s="108"/>
      <c r="E5" s="108"/>
      <c r="F5" s="108"/>
      <c r="G5" s="108"/>
      <c r="H5" s="108"/>
      <c r="I5" s="102"/>
      <c r="J5" s="102"/>
      <c r="K5" s="103"/>
    </row>
    <row r="6" spans="1:11" ht="16.5" x14ac:dyDescent="0.3">
      <c r="A6" s="104" t="s">
        <v>7</v>
      </c>
      <c r="B6" s="102"/>
      <c r="C6" s="105"/>
      <c r="D6" s="105"/>
      <c r="E6" s="105"/>
      <c r="F6" s="105"/>
      <c r="G6" s="105"/>
      <c r="H6" s="105"/>
      <c r="I6" s="105"/>
      <c r="J6" s="105"/>
      <c r="K6" s="106"/>
    </row>
    <row r="7" spans="1:11" ht="30" customHeight="1" x14ac:dyDescent="0.3">
      <c r="A7" s="104" t="s">
        <v>6</v>
      </c>
      <c r="B7" s="102"/>
      <c r="C7" s="111" t="s">
        <v>8</v>
      </c>
      <c r="D7" s="111"/>
      <c r="E7" s="111"/>
      <c r="F7" s="111"/>
      <c r="G7" s="111"/>
      <c r="H7" s="111"/>
      <c r="I7" s="111"/>
      <c r="J7" s="111"/>
      <c r="K7" s="111"/>
    </row>
    <row r="8" spans="1:11" ht="30" customHeight="1" x14ac:dyDescent="0.3">
      <c r="A8" s="112" t="s">
        <v>9</v>
      </c>
      <c r="B8" s="103"/>
      <c r="C8" s="113" t="s">
        <v>29</v>
      </c>
      <c r="D8" s="108"/>
      <c r="E8" s="108"/>
      <c r="F8" s="108"/>
      <c r="G8" s="108"/>
      <c r="H8" s="108"/>
      <c r="I8" s="108"/>
      <c r="J8" s="108"/>
      <c r="K8" s="114"/>
    </row>
    <row r="9" spans="1:11" ht="30" customHeight="1" x14ac:dyDescent="0.3">
      <c r="A9" s="112" t="s">
        <v>31</v>
      </c>
      <c r="B9" s="103"/>
      <c r="C9" s="101" t="s">
        <v>32</v>
      </c>
      <c r="D9" s="102"/>
      <c r="E9" s="102"/>
      <c r="F9" s="102"/>
      <c r="G9" s="102"/>
      <c r="H9" s="102"/>
      <c r="I9" s="102"/>
      <c r="J9" s="102"/>
      <c r="K9" s="103"/>
    </row>
    <row r="10" spans="1:11" ht="30" customHeight="1" x14ac:dyDescent="0.3">
      <c r="A10" s="112" t="s">
        <v>33</v>
      </c>
      <c r="B10" s="103"/>
      <c r="C10" s="101" t="s">
        <v>35</v>
      </c>
      <c r="D10" s="102"/>
      <c r="E10" s="102"/>
      <c r="F10" s="102"/>
      <c r="G10" s="102"/>
      <c r="H10" s="102"/>
      <c r="I10" s="102"/>
      <c r="J10" s="102"/>
      <c r="K10" s="103"/>
    </row>
    <row r="11" spans="1:11" ht="16.5" x14ac:dyDescent="0.3">
      <c r="A11" s="137"/>
      <c r="B11" s="102"/>
      <c r="C11" s="102"/>
      <c r="D11" s="102"/>
      <c r="E11" s="102"/>
      <c r="F11" s="102"/>
      <c r="G11" s="102"/>
      <c r="H11" s="102"/>
      <c r="I11" s="102"/>
      <c r="J11" s="102"/>
      <c r="K11" s="103"/>
    </row>
    <row r="12" spans="1:11" ht="30" customHeight="1" x14ac:dyDescent="0.3">
      <c r="A12" s="112" t="s">
        <v>37</v>
      </c>
      <c r="B12" s="102"/>
      <c r="C12" s="101" t="s">
        <v>40</v>
      </c>
      <c r="D12" s="102"/>
      <c r="E12" s="103"/>
      <c r="F12" s="112" t="s">
        <v>41</v>
      </c>
      <c r="G12" s="102"/>
      <c r="H12" s="135" t="s">
        <v>42</v>
      </c>
      <c r="I12" s="102"/>
      <c r="J12" s="102"/>
      <c r="K12" s="103"/>
    </row>
    <row r="13" spans="1:11" ht="16.5" customHeight="1" x14ac:dyDescent="0.3">
      <c r="A13" s="136"/>
      <c r="B13" s="102"/>
      <c r="C13" s="102"/>
      <c r="D13" s="102"/>
      <c r="E13" s="102"/>
      <c r="F13" s="102"/>
      <c r="G13" s="102"/>
      <c r="H13" s="102"/>
      <c r="I13" s="102"/>
      <c r="J13" s="102"/>
      <c r="K13" s="103"/>
    </row>
    <row r="14" spans="1:11" ht="21" customHeight="1" x14ac:dyDescent="0.3">
      <c r="A14" s="112" t="s">
        <v>43</v>
      </c>
      <c r="B14" s="102"/>
      <c r="C14" s="102"/>
      <c r="D14" s="102"/>
      <c r="E14" s="102"/>
      <c r="F14" s="102"/>
      <c r="G14" s="102"/>
      <c r="H14" s="102"/>
      <c r="I14" s="102"/>
      <c r="J14" s="102"/>
      <c r="K14" s="103"/>
    </row>
    <row r="15" spans="1:11" ht="33" customHeight="1" x14ac:dyDescent="0.3">
      <c r="A15" s="58" t="s">
        <v>44</v>
      </c>
      <c r="B15" s="58" t="s">
        <v>15</v>
      </c>
      <c r="C15" s="58" t="s">
        <v>43</v>
      </c>
      <c r="D15" s="133" t="s">
        <v>16</v>
      </c>
      <c r="E15" s="102"/>
      <c r="F15" s="102"/>
      <c r="G15" s="103"/>
      <c r="H15" s="59" t="s">
        <v>45</v>
      </c>
      <c r="I15" s="134" t="s">
        <v>46</v>
      </c>
      <c r="J15" s="103"/>
      <c r="K15" s="60" t="s">
        <v>47</v>
      </c>
    </row>
    <row r="16" spans="1:11" ht="51.75" customHeight="1" x14ac:dyDescent="0.3">
      <c r="A16" s="131" t="s">
        <v>48</v>
      </c>
      <c r="B16" s="130" t="s">
        <v>49</v>
      </c>
      <c r="C16" s="129" t="s">
        <v>50</v>
      </c>
      <c r="D16" s="61" t="s">
        <v>56</v>
      </c>
      <c r="E16" s="122" t="s">
        <v>207</v>
      </c>
      <c r="F16" s="123"/>
      <c r="G16" s="123"/>
      <c r="H16" s="61" t="s">
        <v>59</v>
      </c>
      <c r="I16" s="120" t="s">
        <v>61</v>
      </c>
      <c r="J16" s="128" t="s">
        <v>62</v>
      </c>
      <c r="K16" s="128" t="s">
        <v>63</v>
      </c>
    </row>
    <row r="17" spans="1:11" ht="51.75" customHeight="1" x14ac:dyDescent="0.3">
      <c r="A17" s="132"/>
      <c r="B17" s="121"/>
      <c r="C17" s="121"/>
      <c r="D17" s="61" t="s">
        <v>65</v>
      </c>
      <c r="E17" s="122" t="s">
        <v>208</v>
      </c>
      <c r="F17" s="123"/>
      <c r="G17" s="124"/>
      <c r="H17" s="61" t="s">
        <v>63</v>
      </c>
      <c r="I17" s="121"/>
      <c r="J17" s="121"/>
      <c r="K17" s="121"/>
    </row>
    <row r="18" spans="1:11" ht="51.75" customHeight="1" x14ac:dyDescent="0.3">
      <c r="A18" s="132"/>
      <c r="B18" s="73" t="s">
        <v>67</v>
      </c>
      <c r="C18" s="92" t="s">
        <v>68</v>
      </c>
      <c r="D18" s="72" t="s">
        <v>70</v>
      </c>
      <c r="E18" s="125" t="s">
        <v>71</v>
      </c>
      <c r="F18" s="126"/>
      <c r="G18" s="127"/>
      <c r="H18" s="72" t="s">
        <v>59</v>
      </c>
      <c r="I18" s="89" t="s">
        <v>224</v>
      </c>
      <c r="J18" s="89" t="s">
        <v>225</v>
      </c>
      <c r="K18" s="72" t="s">
        <v>72</v>
      </c>
    </row>
    <row r="19" spans="1:11" ht="51.75" customHeight="1" x14ac:dyDescent="0.3">
      <c r="A19" s="140" t="s">
        <v>73</v>
      </c>
      <c r="B19" s="139" t="s">
        <v>80</v>
      </c>
      <c r="C19" s="119" t="s">
        <v>84</v>
      </c>
      <c r="D19" s="75" t="s">
        <v>56</v>
      </c>
      <c r="E19" s="119" t="s">
        <v>231</v>
      </c>
      <c r="F19" s="116"/>
      <c r="G19" s="116"/>
      <c r="H19" s="75" t="s">
        <v>59</v>
      </c>
      <c r="I19" s="115" t="s">
        <v>228</v>
      </c>
      <c r="J19" s="115" t="s">
        <v>62</v>
      </c>
      <c r="K19" s="118" t="s">
        <v>72</v>
      </c>
    </row>
    <row r="20" spans="1:11" ht="51.75" customHeight="1" x14ac:dyDescent="0.3">
      <c r="A20" s="116"/>
      <c r="B20" s="116"/>
      <c r="C20" s="117"/>
      <c r="D20" s="75" t="s">
        <v>65</v>
      </c>
      <c r="E20" s="117" t="s">
        <v>212</v>
      </c>
      <c r="F20" s="116"/>
      <c r="G20" s="116"/>
      <c r="H20" s="75" t="s">
        <v>59</v>
      </c>
      <c r="I20" s="116"/>
      <c r="J20" s="116"/>
      <c r="K20" s="116"/>
    </row>
    <row r="21" spans="1:11" ht="51.75" customHeight="1" x14ac:dyDescent="0.3">
      <c r="A21" s="116"/>
      <c r="B21" s="139" t="s">
        <v>93</v>
      </c>
      <c r="C21" s="119" t="s">
        <v>95</v>
      </c>
      <c r="D21" s="75" t="s">
        <v>56</v>
      </c>
      <c r="E21" s="119" t="s">
        <v>232</v>
      </c>
      <c r="F21" s="116"/>
      <c r="G21" s="116"/>
      <c r="H21" s="75" t="s">
        <v>59</v>
      </c>
      <c r="I21" s="115" t="s">
        <v>227</v>
      </c>
      <c r="J21" s="115" t="s">
        <v>62</v>
      </c>
      <c r="K21" s="118" t="s">
        <v>72</v>
      </c>
    </row>
    <row r="22" spans="1:11" ht="51.75" customHeight="1" x14ac:dyDescent="0.3">
      <c r="A22" s="116"/>
      <c r="B22" s="116"/>
      <c r="C22" s="117"/>
      <c r="D22" s="75" t="s">
        <v>65</v>
      </c>
      <c r="E22" s="117" t="s">
        <v>212</v>
      </c>
      <c r="F22" s="116"/>
      <c r="G22" s="116"/>
      <c r="H22" s="75" t="s">
        <v>59</v>
      </c>
      <c r="I22" s="116"/>
      <c r="J22" s="116"/>
      <c r="K22" s="116"/>
    </row>
    <row r="23" spans="1:11" ht="51.75" customHeight="1" x14ac:dyDescent="0.3">
      <c r="A23" s="144" t="s">
        <v>213</v>
      </c>
      <c r="B23" s="144" t="s">
        <v>226</v>
      </c>
      <c r="C23" s="144" t="s">
        <v>214</v>
      </c>
      <c r="D23" s="76" t="s">
        <v>56</v>
      </c>
      <c r="E23" s="141" t="s">
        <v>215</v>
      </c>
      <c r="F23" s="142"/>
      <c r="G23" s="143"/>
      <c r="H23" s="75" t="s">
        <v>59</v>
      </c>
      <c r="I23" s="145" t="s">
        <v>218</v>
      </c>
      <c r="J23" s="115" t="s">
        <v>62</v>
      </c>
      <c r="K23" s="145" t="s">
        <v>72</v>
      </c>
    </row>
    <row r="24" spans="1:11" ht="49.5" customHeight="1" x14ac:dyDescent="0.3">
      <c r="A24" s="144"/>
      <c r="B24" s="144"/>
      <c r="C24" s="144"/>
      <c r="D24" s="74" t="s">
        <v>65</v>
      </c>
      <c r="E24" s="141" t="s">
        <v>216</v>
      </c>
      <c r="F24" s="142"/>
      <c r="G24" s="143"/>
      <c r="H24" s="75" t="s">
        <v>59</v>
      </c>
      <c r="I24" s="146"/>
      <c r="J24" s="116"/>
      <c r="K24" s="146"/>
    </row>
    <row r="25" spans="1:11" ht="16.5" x14ac:dyDescent="0.3">
      <c r="A25" s="147" t="s">
        <v>112</v>
      </c>
      <c r="B25" s="108"/>
      <c r="C25" s="108"/>
      <c r="D25" s="108"/>
      <c r="E25" s="108"/>
      <c r="F25" s="108"/>
      <c r="G25" s="108"/>
      <c r="H25" s="108"/>
      <c r="I25" s="108"/>
      <c r="J25" s="108"/>
      <c r="K25" s="114"/>
    </row>
    <row r="26" spans="1:11" ht="60" customHeight="1" x14ac:dyDescent="0.3">
      <c r="A26" s="138" t="s">
        <v>217</v>
      </c>
      <c r="B26" s="102"/>
      <c r="C26" s="102"/>
      <c r="D26" s="102"/>
      <c r="E26" s="102"/>
      <c r="F26" s="102"/>
      <c r="G26" s="102"/>
      <c r="H26" s="102"/>
      <c r="I26" s="102"/>
      <c r="J26" s="102"/>
      <c r="K26" s="103"/>
    </row>
  </sheetData>
  <mergeCells count="60">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25:K25"/>
    <mergeCell ref="K21:K22"/>
    <mergeCell ref="C16:C17"/>
    <mergeCell ref="B16:B17"/>
    <mergeCell ref="A16:A18"/>
    <mergeCell ref="A9:B9"/>
    <mergeCell ref="C9:K9"/>
    <mergeCell ref="K16:K17"/>
    <mergeCell ref="E16:G16"/>
    <mergeCell ref="D15:G15"/>
    <mergeCell ref="A12:B12"/>
    <mergeCell ref="I15:J15"/>
    <mergeCell ref="H12:K12"/>
    <mergeCell ref="A13:K13"/>
    <mergeCell ref="A11:K11"/>
    <mergeCell ref="I21:I22"/>
    <mergeCell ref="E22:G22"/>
    <mergeCell ref="K19:K20"/>
    <mergeCell ref="F12:G12"/>
    <mergeCell ref="C12:E12"/>
    <mergeCell ref="A14:K14"/>
    <mergeCell ref="J21:J22"/>
    <mergeCell ref="J19:J20"/>
    <mergeCell ref="I19:I20"/>
    <mergeCell ref="E19:G19"/>
    <mergeCell ref="E20:G20"/>
    <mergeCell ref="E21:G21"/>
    <mergeCell ref="I16:I17"/>
    <mergeCell ref="E17:G17"/>
    <mergeCell ref="E18:G18"/>
    <mergeCell ref="J16:J17"/>
    <mergeCell ref="I1:K1"/>
    <mergeCell ref="I2:K2"/>
    <mergeCell ref="I3:K3"/>
    <mergeCell ref="I4:K4"/>
    <mergeCell ref="C10:K10"/>
    <mergeCell ref="A6:K6"/>
    <mergeCell ref="A5:K5"/>
    <mergeCell ref="A1:A4"/>
    <mergeCell ref="B1:H2"/>
    <mergeCell ref="B3:H4"/>
    <mergeCell ref="C7:K7"/>
    <mergeCell ref="A7:B7"/>
    <mergeCell ref="A10:B10"/>
    <mergeCell ref="A8:B8"/>
    <mergeCell ref="C8:K8"/>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P21"/>
  <sheetViews>
    <sheetView showGridLines="0" tabSelected="1" workbookViewId="0">
      <selection activeCell="E9" sqref="E9:O9"/>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5" ht="18.75" customHeight="1" x14ac:dyDescent="0.25">
      <c r="A1" s="157"/>
      <c r="B1" s="158"/>
      <c r="C1" s="154"/>
      <c r="D1" s="165" t="s">
        <v>0</v>
      </c>
      <c r="E1" s="158"/>
      <c r="F1" s="158"/>
      <c r="G1" s="158"/>
      <c r="H1" s="158"/>
      <c r="I1" s="158"/>
      <c r="J1" s="158"/>
      <c r="K1" s="154"/>
      <c r="L1" s="155" t="s">
        <v>1</v>
      </c>
      <c r="M1" s="149"/>
      <c r="N1" s="149"/>
      <c r="O1" s="150"/>
    </row>
    <row r="2" spans="1:15" ht="18.75" customHeight="1" x14ac:dyDescent="0.25">
      <c r="A2" s="159"/>
      <c r="B2" s="160"/>
      <c r="C2" s="161"/>
      <c r="D2" s="162"/>
      <c r="E2" s="163"/>
      <c r="F2" s="163"/>
      <c r="G2" s="163"/>
      <c r="H2" s="163"/>
      <c r="I2" s="163"/>
      <c r="J2" s="163"/>
      <c r="K2" s="164"/>
      <c r="L2" s="155" t="s">
        <v>2</v>
      </c>
      <c r="M2" s="149"/>
      <c r="N2" s="149"/>
      <c r="O2" s="150"/>
    </row>
    <row r="3" spans="1:15" ht="18.75" customHeight="1" x14ac:dyDescent="0.25">
      <c r="A3" s="159"/>
      <c r="B3" s="160"/>
      <c r="C3" s="161"/>
      <c r="D3" s="165" t="s">
        <v>3</v>
      </c>
      <c r="E3" s="158"/>
      <c r="F3" s="158"/>
      <c r="G3" s="158"/>
      <c r="H3" s="158"/>
      <c r="I3" s="158"/>
      <c r="J3" s="158"/>
      <c r="K3" s="154"/>
      <c r="L3" s="155" t="s">
        <v>4</v>
      </c>
      <c r="M3" s="149"/>
      <c r="N3" s="149"/>
      <c r="O3" s="150"/>
    </row>
    <row r="4" spans="1:15" ht="18.75" customHeight="1" x14ac:dyDescent="0.25">
      <c r="A4" s="162"/>
      <c r="B4" s="163"/>
      <c r="C4" s="164"/>
      <c r="D4" s="162"/>
      <c r="E4" s="163"/>
      <c r="F4" s="163"/>
      <c r="G4" s="163"/>
      <c r="H4" s="163"/>
      <c r="I4" s="163"/>
      <c r="J4" s="163"/>
      <c r="K4" s="164"/>
      <c r="L4" s="155" t="s">
        <v>5</v>
      </c>
      <c r="M4" s="149"/>
      <c r="N4" s="149"/>
      <c r="O4" s="150"/>
    </row>
    <row r="5" spans="1:15" ht="16.5" x14ac:dyDescent="0.3">
      <c r="A5" s="156"/>
      <c r="B5" s="149"/>
      <c r="C5" s="149"/>
      <c r="D5" s="149"/>
      <c r="E5" s="149"/>
      <c r="F5" s="149"/>
      <c r="G5" s="149"/>
      <c r="H5" s="149"/>
      <c r="I5" s="149"/>
      <c r="J5" s="149"/>
      <c r="K5" s="149"/>
      <c r="L5" s="149"/>
      <c r="M5" s="149"/>
      <c r="N5" s="149"/>
      <c r="O5" s="150"/>
    </row>
    <row r="6" spans="1:15" ht="21" customHeight="1" x14ac:dyDescent="0.25">
      <c r="A6" s="148" t="s">
        <v>6</v>
      </c>
      <c r="B6" s="149"/>
      <c r="C6" s="149"/>
      <c r="D6" s="150"/>
      <c r="E6" s="151" t="str">
        <f>Identificacion!C7</f>
        <v>Gestión para el mejoramiento del Servicio a la Ciudadanía</v>
      </c>
      <c r="F6" s="149"/>
      <c r="G6" s="149"/>
      <c r="H6" s="149"/>
      <c r="I6" s="149"/>
      <c r="J6" s="149"/>
      <c r="K6" s="149"/>
      <c r="L6" s="149"/>
      <c r="M6" s="149"/>
      <c r="N6" s="149"/>
      <c r="O6" s="150"/>
    </row>
    <row r="7" spans="1:15" ht="21" customHeight="1" x14ac:dyDescent="0.25">
      <c r="A7" s="148" t="s">
        <v>10</v>
      </c>
      <c r="B7" s="149"/>
      <c r="C7" s="149"/>
      <c r="D7" s="150"/>
      <c r="E7" s="152" t="s">
        <v>210</v>
      </c>
      <c r="F7" s="153"/>
      <c r="G7" s="153"/>
      <c r="H7" s="153"/>
      <c r="I7" s="153"/>
      <c r="J7" s="153"/>
      <c r="K7" s="153"/>
      <c r="L7" s="153"/>
      <c r="M7" s="153"/>
      <c r="N7" s="153"/>
      <c r="O7" s="154"/>
    </row>
    <row r="8" spans="1:15" ht="21" customHeight="1" x14ac:dyDescent="0.3">
      <c r="A8" s="148" t="s">
        <v>11</v>
      </c>
      <c r="B8" s="169"/>
      <c r="C8" s="169"/>
      <c r="D8" s="169"/>
      <c r="E8" s="177" t="s">
        <v>238</v>
      </c>
      <c r="F8" s="177"/>
      <c r="G8" s="177"/>
      <c r="H8" s="177"/>
      <c r="I8" s="176" t="s">
        <v>12</v>
      </c>
      <c r="J8" s="176"/>
      <c r="K8" s="176"/>
      <c r="L8" s="178">
        <v>44146</v>
      </c>
      <c r="M8" s="179"/>
      <c r="N8" s="179"/>
      <c r="O8" s="180"/>
    </row>
    <row r="9" spans="1:15" ht="21" customHeight="1" x14ac:dyDescent="0.25">
      <c r="A9" s="148" t="s">
        <v>13</v>
      </c>
      <c r="B9" s="149"/>
      <c r="C9" s="149"/>
      <c r="D9" s="149"/>
      <c r="E9" s="173" t="s">
        <v>211</v>
      </c>
      <c r="F9" s="174"/>
      <c r="G9" s="174"/>
      <c r="H9" s="174"/>
      <c r="I9" s="174"/>
      <c r="J9" s="174"/>
      <c r="K9" s="174"/>
      <c r="L9" s="174"/>
      <c r="M9" s="174"/>
      <c r="N9" s="174"/>
      <c r="O9" s="174"/>
    </row>
    <row r="10" spans="1:15" ht="16.5" x14ac:dyDescent="0.25">
      <c r="A10" s="175"/>
      <c r="B10" s="149"/>
      <c r="C10" s="149"/>
      <c r="D10" s="149"/>
      <c r="E10" s="163"/>
      <c r="F10" s="163"/>
      <c r="G10" s="163"/>
      <c r="H10" s="163"/>
      <c r="I10" s="163"/>
      <c r="J10" s="163"/>
      <c r="K10" s="163"/>
      <c r="L10" s="163"/>
      <c r="M10" s="163"/>
      <c r="N10" s="163"/>
      <c r="O10" s="164"/>
    </row>
    <row r="11" spans="1:15" ht="21" customHeight="1" x14ac:dyDescent="0.25">
      <c r="A11" s="170" t="s">
        <v>14</v>
      </c>
      <c r="B11" s="149"/>
      <c r="C11" s="149"/>
      <c r="D11" s="149"/>
      <c r="E11" s="149"/>
      <c r="F11" s="149"/>
      <c r="G11" s="149"/>
      <c r="H11" s="149"/>
      <c r="I11" s="149"/>
      <c r="J11" s="149"/>
      <c r="K11" s="149"/>
      <c r="L11" s="149"/>
      <c r="M11" s="149"/>
      <c r="N11" s="149"/>
      <c r="O11" s="171"/>
    </row>
    <row r="12" spans="1:15" ht="27" customHeight="1" x14ac:dyDescent="0.25">
      <c r="A12" s="1" t="s">
        <v>15</v>
      </c>
      <c r="B12" s="172" t="s">
        <v>16</v>
      </c>
      <c r="C12" s="164"/>
      <c r="D12" s="2" t="s">
        <v>17</v>
      </c>
      <c r="E12" s="2" t="s">
        <v>18</v>
      </c>
      <c r="F12" s="2" t="s">
        <v>19</v>
      </c>
      <c r="G12" s="2" t="s">
        <v>20</v>
      </c>
      <c r="H12" s="2" t="s">
        <v>21</v>
      </c>
      <c r="I12" s="2" t="s">
        <v>22</v>
      </c>
      <c r="J12" s="2" t="s">
        <v>23</v>
      </c>
      <c r="K12" s="2" t="s">
        <v>24</v>
      </c>
      <c r="L12" s="2" t="s">
        <v>25</v>
      </c>
      <c r="M12" s="2" t="s">
        <v>26</v>
      </c>
      <c r="N12" s="2" t="s">
        <v>27</v>
      </c>
      <c r="O12" s="2" t="s">
        <v>28</v>
      </c>
    </row>
    <row r="13" spans="1:15" ht="33" x14ac:dyDescent="0.25">
      <c r="A13" s="166" t="str">
        <f>Identificacion!B16</f>
        <v>1.1 Oportunidad (tiempo promedio de atención)</v>
      </c>
      <c r="B13" s="4" t="str">
        <f>Identificacion!E16</f>
        <v>Cantidad total de peticiones atendidas en el mes</v>
      </c>
      <c r="C13" s="5" t="str">
        <f>Identificacion!D16</f>
        <v>a</v>
      </c>
      <c r="D13" s="6">
        <v>373</v>
      </c>
      <c r="E13" s="51">
        <v>326</v>
      </c>
      <c r="F13" s="51">
        <v>319</v>
      </c>
      <c r="G13" s="51">
        <v>397</v>
      </c>
      <c r="H13" s="69">
        <v>381</v>
      </c>
      <c r="I13" s="51">
        <v>532</v>
      </c>
      <c r="J13" s="51">
        <v>486</v>
      </c>
      <c r="K13" s="51">
        <v>434</v>
      </c>
      <c r="L13" s="51">
        <v>427</v>
      </c>
      <c r="M13" s="51">
        <v>361</v>
      </c>
      <c r="N13" s="51"/>
      <c r="O13" s="51"/>
    </row>
    <row r="14" spans="1:15" ht="33" x14ac:dyDescent="0.25">
      <c r="A14" s="168"/>
      <c r="B14" s="4" t="str">
        <f>Identificacion!E17</f>
        <v>Sumatoria de los días que tomó atender las peticiones</v>
      </c>
      <c r="C14" s="5" t="str">
        <f>Identificacion!D17</f>
        <v>b</v>
      </c>
      <c r="D14" s="67">
        <v>4080</v>
      </c>
      <c r="E14" s="67">
        <v>2587</v>
      </c>
      <c r="F14" s="67">
        <v>2592</v>
      </c>
      <c r="G14" s="67">
        <v>2938</v>
      </c>
      <c r="H14" s="69">
        <v>2545</v>
      </c>
      <c r="I14" s="68">
        <v>3114</v>
      </c>
      <c r="J14" s="68">
        <v>2671</v>
      </c>
      <c r="K14" s="68">
        <v>2794</v>
      </c>
      <c r="L14" s="68">
        <v>3567</v>
      </c>
      <c r="M14" s="6">
        <v>3349</v>
      </c>
      <c r="N14" s="6"/>
      <c r="O14" s="6"/>
    </row>
    <row r="15" spans="1:15" ht="49.5" x14ac:dyDescent="0.25">
      <c r="A15" s="3" t="str">
        <f>Identificacion!B18</f>
        <v>1.2 Oportunidad (atenciones demoradas)</v>
      </c>
      <c r="B15" s="4" t="str">
        <f>Identificacion!E18</f>
        <v>Cantidad de peticiones atendidas en tiempo superior al promedio (10 días)</v>
      </c>
      <c r="C15" s="5" t="str">
        <f>Identificacion!D18</f>
        <v>c</v>
      </c>
      <c r="D15" s="6">
        <v>202</v>
      </c>
      <c r="E15" s="51">
        <v>145</v>
      </c>
      <c r="F15" s="51">
        <v>122</v>
      </c>
      <c r="G15" s="6">
        <v>82</v>
      </c>
      <c r="H15" s="71">
        <v>75</v>
      </c>
      <c r="I15" s="71">
        <v>145</v>
      </c>
      <c r="J15" s="71">
        <v>150</v>
      </c>
      <c r="K15" s="71">
        <v>147</v>
      </c>
      <c r="L15" s="71">
        <v>175</v>
      </c>
      <c r="M15" s="71">
        <v>153</v>
      </c>
      <c r="N15" s="71"/>
      <c r="O15" s="71"/>
    </row>
    <row r="16" spans="1:15" ht="33" x14ac:dyDescent="0.25">
      <c r="A16" s="166" t="str">
        <f>Identificacion!B19</f>
        <v>2.1 Satisfacción frente a la atención virtual</v>
      </c>
      <c r="B16" s="4" t="str">
        <f>Identificacion!E19</f>
        <v>Cantidad de encuestas de satisfacción realizadas virtualmente</v>
      </c>
      <c r="C16" s="5" t="str">
        <f>Identificacion!D19</f>
        <v>a</v>
      </c>
      <c r="D16" s="6">
        <v>22</v>
      </c>
      <c r="E16" s="51">
        <v>26</v>
      </c>
      <c r="F16" s="51">
        <v>13</v>
      </c>
      <c r="G16" s="6">
        <v>72</v>
      </c>
      <c r="H16" s="51">
        <v>94</v>
      </c>
      <c r="I16" s="70">
        <v>164</v>
      </c>
      <c r="J16" s="70">
        <v>65</v>
      </c>
      <c r="K16" s="71">
        <v>37</v>
      </c>
      <c r="L16" s="51">
        <v>95</v>
      </c>
      <c r="M16" s="51">
        <v>46</v>
      </c>
      <c r="N16" s="6"/>
      <c r="O16" s="6"/>
    </row>
    <row r="17" spans="1:16" ht="33" x14ac:dyDescent="0.25">
      <c r="A17" s="168"/>
      <c r="B17" s="4" t="str">
        <f>Identificacion!E20</f>
        <v>Cantidad de encuestas con respuesta regular y mala</v>
      </c>
      <c r="C17" s="5" t="str">
        <f>Identificacion!D20</f>
        <v>b</v>
      </c>
      <c r="D17" s="6">
        <v>1</v>
      </c>
      <c r="E17" s="51">
        <v>3</v>
      </c>
      <c r="F17" s="51">
        <v>0</v>
      </c>
      <c r="G17" s="6">
        <v>4</v>
      </c>
      <c r="H17" s="6">
        <v>7</v>
      </c>
      <c r="I17" s="6">
        <v>14</v>
      </c>
      <c r="J17" s="6">
        <v>6</v>
      </c>
      <c r="K17" s="6">
        <v>0</v>
      </c>
      <c r="L17" s="6">
        <v>15</v>
      </c>
      <c r="M17" s="6">
        <v>2</v>
      </c>
      <c r="N17" s="6"/>
      <c r="O17" s="6"/>
    </row>
    <row r="18" spans="1:16" ht="49.5" x14ac:dyDescent="0.25">
      <c r="A18" s="166" t="str">
        <f>Identificacion!B21</f>
        <v>2.2 Satisfacción frente a latención presencial</v>
      </c>
      <c r="B18" s="4" t="str">
        <f>Identificacion!E21</f>
        <v>Cantidad de encuestas de satisfacción realizadas en puntos presenciales</v>
      </c>
      <c r="C18" s="5" t="str">
        <f>Identificacion!D21</f>
        <v>a</v>
      </c>
      <c r="D18" s="6">
        <v>8</v>
      </c>
      <c r="E18" s="51">
        <v>10</v>
      </c>
      <c r="F18" s="51">
        <v>0</v>
      </c>
      <c r="G18" s="51">
        <v>0</v>
      </c>
      <c r="H18" s="51">
        <v>0</v>
      </c>
      <c r="I18" s="51">
        <v>0</v>
      </c>
      <c r="J18" s="51">
        <v>0</v>
      </c>
      <c r="K18" s="51">
        <v>0</v>
      </c>
      <c r="L18" s="51">
        <v>0</v>
      </c>
      <c r="M18" s="6">
        <v>0</v>
      </c>
      <c r="N18" s="6"/>
      <c r="O18" s="6"/>
      <c r="P18" s="78"/>
    </row>
    <row r="19" spans="1:16" ht="33" x14ac:dyDescent="0.25">
      <c r="A19" s="167"/>
      <c r="B19" s="4" t="str">
        <f>Identificacion!E22</f>
        <v>Cantidad de encuestas con respuesta regular y mala</v>
      </c>
      <c r="C19" s="5" t="str">
        <f>Identificacion!D22</f>
        <v>b</v>
      </c>
      <c r="D19" s="6">
        <v>0</v>
      </c>
      <c r="E19" s="51">
        <v>0</v>
      </c>
      <c r="F19" s="51">
        <v>0</v>
      </c>
      <c r="G19" s="6">
        <v>0</v>
      </c>
      <c r="H19" s="6">
        <v>0</v>
      </c>
      <c r="I19" s="6">
        <v>0</v>
      </c>
      <c r="J19" s="6">
        <v>0</v>
      </c>
      <c r="K19" s="6">
        <v>0</v>
      </c>
      <c r="L19" s="6">
        <v>0</v>
      </c>
      <c r="M19" s="6">
        <v>0</v>
      </c>
      <c r="N19" s="6"/>
      <c r="O19" s="6"/>
      <c r="P19" s="78"/>
    </row>
    <row r="20" spans="1:16" ht="66.75" hidden="1" customHeight="1" x14ac:dyDescent="0.25">
      <c r="A20" s="166" t="str">
        <f>Identificacion!B23</f>
        <v xml:space="preserve">3.1 Trámites y Opas </v>
      </c>
      <c r="B20" s="4" t="str">
        <f>Identificacion!E23</f>
        <v>Cantidad de trámites y Otros procedimientos administrativos (OPAS) gestionados en Sistema Único de Información de trámites (SUIT)</v>
      </c>
      <c r="C20" s="5" t="str">
        <f>Identificacion!D23</f>
        <v>a</v>
      </c>
      <c r="D20" s="51"/>
      <c r="E20" s="51"/>
      <c r="F20" s="51"/>
      <c r="G20" s="51"/>
      <c r="H20" s="51"/>
      <c r="I20" s="51"/>
      <c r="J20" s="51"/>
      <c r="K20" s="51"/>
      <c r="L20" s="51"/>
      <c r="M20" s="51"/>
      <c r="N20" s="51"/>
      <c r="O20" s="51"/>
    </row>
    <row r="21" spans="1:16" ht="66.75" hidden="1" customHeight="1" x14ac:dyDescent="0.25">
      <c r="A21" s="167"/>
      <c r="B21" s="4" t="str">
        <f>Identificacion!E24</f>
        <v>Cantidad de trámites y Otros procedimientos administrativos (OPAS) idetificados en el inventario de trámites.</v>
      </c>
      <c r="C21" s="5" t="str">
        <f>Identificacion!D24</f>
        <v>b</v>
      </c>
      <c r="D21" s="51"/>
      <c r="E21" s="51"/>
      <c r="F21" s="51"/>
      <c r="G21" s="51"/>
      <c r="H21" s="51"/>
      <c r="I21" s="51"/>
      <c r="J21" s="51"/>
      <c r="K21" s="51"/>
      <c r="L21" s="51"/>
      <c r="M21" s="51"/>
      <c r="N21" s="51"/>
      <c r="O21" s="51"/>
    </row>
  </sheetData>
  <protectedRanges>
    <protectedRange sqref="L8 E7:E9 D13:O21" name="Rango1"/>
  </protectedRanges>
  <mergeCells count="25">
    <mergeCell ref="A20:A21"/>
    <mergeCell ref="A16:A17"/>
    <mergeCell ref="A18:A19"/>
    <mergeCell ref="A13:A14"/>
    <mergeCell ref="A8:D8"/>
    <mergeCell ref="A11:O11"/>
    <mergeCell ref="B12:C12"/>
    <mergeCell ref="E9:O9"/>
    <mergeCell ref="A9:D9"/>
    <mergeCell ref="A10:O10"/>
    <mergeCell ref="I8:K8"/>
    <mergeCell ref="E8:H8"/>
    <mergeCell ref="L8:O8"/>
    <mergeCell ref="A7:D7"/>
    <mergeCell ref="A6:D6"/>
    <mergeCell ref="E6:O6"/>
    <mergeCell ref="E7:O7"/>
    <mergeCell ref="L4:O4"/>
    <mergeCell ref="A5:O5"/>
    <mergeCell ref="A1:C4"/>
    <mergeCell ref="D3:K4"/>
    <mergeCell ref="L1:O1"/>
    <mergeCell ref="L2:O2"/>
    <mergeCell ref="L3:O3"/>
    <mergeCell ref="D1:K2"/>
  </mergeCells>
  <conditionalFormatting sqref="E7:O7 E8 L8 E9:O9 D13:O19">
    <cfRule type="containsBlanks" dxfId="5" priority="3">
      <formula>LEN(TRIM(D7))=0</formula>
    </cfRule>
  </conditionalFormatting>
  <conditionalFormatting sqref="D20:O21">
    <cfRule type="containsBlanks" dxfId="4" priority="2">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30"/>
  <sheetViews>
    <sheetView showGridLines="0" workbookViewId="0">
      <selection activeCell="B29" sqref="B29:N29"/>
    </sheetView>
  </sheetViews>
  <sheetFormatPr baseColWidth="10" defaultColWidth="14.42578125" defaultRowHeight="15" customHeight="1" x14ac:dyDescent="0.25"/>
  <cols>
    <col min="1" max="1" width="39" customWidth="1"/>
    <col min="2" max="2" width="11.28515625" style="96" customWidth="1"/>
    <col min="3" max="3" width="11.140625" customWidth="1"/>
    <col min="4" max="4" width="18" customWidth="1"/>
    <col min="5" max="14" width="11.140625" customWidth="1"/>
  </cols>
  <sheetData>
    <row r="1" spans="1:14" ht="18.75" customHeight="1" x14ac:dyDescent="0.25">
      <c r="A1" s="157"/>
      <c r="B1" s="154"/>
      <c r="C1" s="165" t="s">
        <v>0</v>
      </c>
      <c r="D1" s="158"/>
      <c r="E1" s="158"/>
      <c r="F1" s="158"/>
      <c r="G1" s="158"/>
      <c r="H1" s="158"/>
      <c r="I1" s="158"/>
      <c r="J1" s="154"/>
      <c r="K1" s="155" t="s">
        <v>1</v>
      </c>
      <c r="L1" s="149"/>
      <c r="M1" s="149"/>
      <c r="N1" s="150"/>
    </row>
    <row r="2" spans="1:14" ht="18.75" customHeight="1" x14ac:dyDescent="0.25">
      <c r="A2" s="159"/>
      <c r="B2" s="161"/>
      <c r="C2" s="162"/>
      <c r="D2" s="163"/>
      <c r="E2" s="163"/>
      <c r="F2" s="163"/>
      <c r="G2" s="163"/>
      <c r="H2" s="163"/>
      <c r="I2" s="163"/>
      <c r="J2" s="164"/>
      <c r="K2" s="155" t="s">
        <v>2</v>
      </c>
      <c r="L2" s="149"/>
      <c r="M2" s="149"/>
      <c r="N2" s="150"/>
    </row>
    <row r="3" spans="1:14" ht="18.75" customHeight="1" x14ac:dyDescent="0.25">
      <c r="A3" s="159"/>
      <c r="B3" s="161"/>
      <c r="C3" s="165" t="s">
        <v>3</v>
      </c>
      <c r="D3" s="158"/>
      <c r="E3" s="158"/>
      <c r="F3" s="158"/>
      <c r="G3" s="158"/>
      <c r="H3" s="158"/>
      <c r="I3" s="158"/>
      <c r="J3" s="154"/>
      <c r="K3" s="155" t="s">
        <v>4</v>
      </c>
      <c r="L3" s="149"/>
      <c r="M3" s="149"/>
      <c r="N3" s="150"/>
    </row>
    <row r="4" spans="1:14" ht="18.75" customHeight="1" x14ac:dyDescent="0.25">
      <c r="A4" s="162"/>
      <c r="B4" s="164"/>
      <c r="C4" s="162"/>
      <c r="D4" s="163"/>
      <c r="E4" s="163"/>
      <c r="F4" s="163"/>
      <c r="G4" s="163"/>
      <c r="H4" s="163"/>
      <c r="I4" s="163"/>
      <c r="J4" s="164"/>
      <c r="K4" s="155" t="s">
        <v>5</v>
      </c>
      <c r="L4" s="149"/>
      <c r="M4" s="149"/>
      <c r="N4" s="150"/>
    </row>
    <row r="5" spans="1:14" ht="7.5" customHeight="1" x14ac:dyDescent="0.3">
      <c r="A5" s="156"/>
      <c r="B5" s="149"/>
      <c r="C5" s="149"/>
      <c r="D5" s="149"/>
      <c r="E5" s="149"/>
      <c r="F5" s="149"/>
      <c r="G5" s="149"/>
      <c r="H5" s="149"/>
      <c r="I5" s="149"/>
      <c r="J5" s="149"/>
      <c r="K5" s="149"/>
      <c r="L5" s="149"/>
      <c r="M5" s="149"/>
      <c r="N5" s="150"/>
    </row>
    <row r="6" spans="1:14" ht="16.5" customHeight="1" x14ac:dyDescent="0.25">
      <c r="A6" s="148" t="s">
        <v>6</v>
      </c>
      <c r="B6" s="149"/>
      <c r="C6" s="150"/>
      <c r="D6" s="151" t="str">
        <f>Identificacion!C7</f>
        <v>Gestión para el mejoramiento del Servicio a la Ciudadanía</v>
      </c>
      <c r="E6" s="149"/>
      <c r="F6" s="149"/>
      <c r="G6" s="149"/>
      <c r="H6" s="149"/>
      <c r="I6" s="149"/>
      <c r="J6" s="149"/>
      <c r="K6" s="149"/>
      <c r="L6" s="149"/>
      <c r="M6" s="149"/>
      <c r="N6" s="150"/>
    </row>
    <row r="7" spans="1:14" ht="16.5" customHeight="1" x14ac:dyDescent="0.25">
      <c r="A7" s="148" t="s">
        <v>30</v>
      </c>
      <c r="B7" s="149"/>
      <c r="C7" s="150"/>
      <c r="D7" s="155" t="s">
        <v>210</v>
      </c>
      <c r="E7" s="149"/>
      <c r="F7" s="149"/>
      <c r="G7" s="149"/>
      <c r="H7" s="149"/>
      <c r="I7" s="149"/>
      <c r="J7" s="149"/>
      <c r="K7" s="149"/>
      <c r="L7" s="149"/>
      <c r="M7" s="149"/>
      <c r="N7" s="150"/>
    </row>
    <row r="8" spans="1:14" ht="16.5" customHeight="1" x14ac:dyDescent="0.25">
      <c r="A8" s="175"/>
      <c r="B8" s="149"/>
      <c r="C8" s="149"/>
      <c r="D8" s="149"/>
      <c r="E8" s="149"/>
      <c r="F8" s="149"/>
      <c r="G8" s="149"/>
      <c r="H8" s="149"/>
      <c r="I8" s="149"/>
      <c r="J8" s="149"/>
      <c r="K8" s="149"/>
      <c r="L8" s="149"/>
      <c r="M8" s="149"/>
      <c r="N8" s="150"/>
    </row>
    <row r="9" spans="1:14" ht="21" customHeight="1" x14ac:dyDescent="0.25">
      <c r="A9" s="189" t="s">
        <v>34</v>
      </c>
      <c r="B9" s="149"/>
      <c r="C9" s="149"/>
      <c r="D9" s="149"/>
      <c r="E9" s="149"/>
      <c r="F9" s="149"/>
      <c r="G9" s="149"/>
      <c r="H9" s="149"/>
      <c r="I9" s="149"/>
      <c r="J9" s="149"/>
      <c r="K9" s="149"/>
      <c r="L9" s="149"/>
      <c r="M9" s="149"/>
      <c r="N9" s="150"/>
    </row>
    <row r="10" spans="1:14" ht="33" x14ac:dyDescent="0.25">
      <c r="A10" s="7" t="s">
        <v>223</v>
      </c>
      <c r="B10" s="88" t="s">
        <v>233</v>
      </c>
      <c r="C10" s="8" t="s">
        <v>38</v>
      </c>
      <c r="D10" s="9" t="s">
        <v>18</v>
      </c>
      <c r="E10" s="9" t="s">
        <v>19</v>
      </c>
      <c r="F10" s="9" t="s">
        <v>20</v>
      </c>
      <c r="G10" s="9" t="s">
        <v>21</v>
      </c>
      <c r="H10" s="9" t="s">
        <v>22</v>
      </c>
      <c r="I10" s="9" t="s">
        <v>23</v>
      </c>
      <c r="J10" s="9" t="s">
        <v>24</v>
      </c>
      <c r="K10" s="8" t="s">
        <v>39</v>
      </c>
      <c r="L10" s="9" t="s">
        <v>26</v>
      </c>
      <c r="M10" s="9" t="s">
        <v>27</v>
      </c>
      <c r="N10" s="9" t="s">
        <v>28</v>
      </c>
    </row>
    <row r="11" spans="1:14" ht="16.5" x14ac:dyDescent="0.25">
      <c r="A11" s="10" t="str">
        <f>+B20</f>
        <v>Promedio de días hábiles de respuesta</v>
      </c>
      <c r="B11" s="93">
        <v>6.1690106094251203</v>
      </c>
      <c r="C11" s="11">
        <f>IFERROR(Seguimiento!D14/Seguimiento!D13," ")</f>
        <v>10.938337801608579</v>
      </c>
      <c r="D11" s="11">
        <f>IFERROR(Seguimiento!E14/Seguimiento!E13," ")</f>
        <v>7.9355828220858893</v>
      </c>
      <c r="E11" s="11">
        <f>IFERROR(Seguimiento!F14/Seguimiento!F13," ")</f>
        <v>8.1253918495297803</v>
      </c>
      <c r="F11" s="11">
        <f>IFERROR(Seguimiento!G14/Seguimiento!G13," ")</f>
        <v>7.4005037783375318</v>
      </c>
      <c r="G11" s="11">
        <f>IFERROR(Seguimiento!H14/Seguimiento!H13," ")</f>
        <v>6.6797900262467191</v>
      </c>
      <c r="H11" s="11">
        <f>IFERROR(Seguimiento!I14/Seguimiento!I13," ")</f>
        <v>5.8533834586466167</v>
      </c>
      <c r="I11" s="11">
        <f>IFERROR(Seguimiento!J14/Seguimiento!J13," ")</f>
        <v>5.4958847736625511</v>
      </c>
      <c r="J11" s="11">
        <f>IFERROR(Seguimiento!K14/Seguimiento!K13," ")</f>
        <v>6.4377880184331797</v>
      </c>
      <c r="K11" s="11">
        <f>IFERROR(Seguimiento!L14/Seguimiento!L13," ")</f>
        <v>8.3536299765807964</v>
      </c>
      <c r="L11" s="11">
        <f>IFERROR(Seguimiento!M14/Seguimiento!M13," ")</f>
        <v>9.2770083102493075</v>
      </c>
      <c r="M11" s="11" t="str">
        <f>IFERROR(Seguimiento!N14/Seguimiento!N13," ")</f>
        <v xml:space="preserve"> </v>
      </c>
      <c r="N11" s="11" t="str">
        <f>IFERROR(Seguimiento!O14/Seguimiento!O13," ")</f>
        <v xml:space="preserve"> </v>
      </c>
    </row>
    <row r="12" spans="1:14" ht="15.75" customHeight="1" x14ac:dyDescent="0.25">
      <c r="A12" s="77" t="str">
        <f t="shared" ref="A12:A14" si="0">+B21</f>
        <v>% peticiones atendidas en más de 10 días</v>
      </c>
      <c r="B12" s="90">
        <v>0.14236368122378501</v>
      </c>
      <c r="C12" s="12">
        <f>IFERROR(Seguimiento!D15/Seguimiento!D13," ")</f>
        <v>0.54155495978552282</v>
      </c>
      <c r="D12" s="12">
        <f>IFERROR(Seguimiento!E15/Seguimiento!E13," ")</f>
        <v>0.44478527607361962</v>
      </c>
      <c r="E12" s="12">
        <f>IFERROR(Seguimiento!F15/Seguimiento!F13," ")</f>
        <v>0.38244514106583072</v>
      </c>
      <c r="F12" s="12">
        <f>IFERROR(Seguimiento!G15/Seguimiento!G13," ")</f>
        <v>0.20654911838790932</v>
      </c>
      <c r="G12" s="12">
        <f>IFERROR(Seguimiento!H15/Seguimiento!H13," ")</f>
        <v>0.19685039370078741</v>
      </c>
      <c r="H12" s="12">
        <f>IFERROR(Seguimiento!I15/Seguimiento!I13," ")</f>
        <v>0.27255639097744361</v>
      </c>
      <c r="I12" s="12">
        <f>IFERROR(Seguimiento!J15/Seguimiento!J13," ")</f>
        <v>0.30864197530864196</v>
      </c>
      <c r="J12" s="12">
        <f>IFERROR(Seguimiento!K15/Seguimiento!K13," ")</f>
        <v>0.33870967741935482</v>
      </c>
      <c r="K12" s="12">
        <f>IFERROR(Seguimiento!L15/Seguimiento!L13," ")</f>
        <v>0.4098360655737705</v>
      </c>
      <c r="L12" s="12">
        <f>IFERROR(Seguimiento!M15/Seguimiento!M13," ")</f>
        <v>0.42382271468144045</v>
      </c>
      <c r="M12" s="12" t="str">
        <f>IFERROR(Seguimiento!N15/Seguimiento!N13," ")</f>
        <v xml:space="preserve"> </v>
      </c>
      <c r="N12" s="12" t="str">
        <f>IFERROR(Seguimiento!O15/Seguimiento!O13," ")</f>
        <v xml:space="preserve"> </v>
      </c>
    </row>
    <row r="13" spans="1:14" ht="15.75" customHeight="1" x14ac:dyDescent="0.25">
      <c r="A13" s="77" t="str">
        <f t="shared" si="0"/>
        <v>% de encuestas virtuales (insatisfacción)</v>
      </c>
      <c r="B13" s="91">
        <v>0.29245283018867924</v>
      </c>
      <c r="C13" s="23">
        <f>IFERROR(Seguimiento!D17/Seguimiento!D16," ")</f>
        <v>4.5454545454545456E-2</v>
      </c>
      <c r="D13" s="23">
        <f>IFERROR(Seguimiento!E17/Seguimiento!E16," ")</f>
        <v>0.11538461538461539</v>
      </c>
      <c r="E13" s="23">
        <f>IFERROR(Seguimiento!F17/Seguimiento!F16," ")</f>
        <v>0</v>
      </c>
      <c r="F13" s="23">
        <f>IFERROR(Seguimiento!G17/Seguimiento!G16," ")</f>
        <v>5.5555555555555552E-2</v>
      </c>
      <c r="G13" s="23">
        <f>IFERROR(Seguimiento!H17/Seguimiento!H16," ")</f>
        <v>7.4468085106382975E-2</v>
      </c>
      <c r="H13" s="23">
        <f>IFERROR(Seguimiento!I17/Seguimiento!I16," ")</f>
        <v>8.5365853658536592E-2</v>
      </c>
      <c r="I13" s="23">
        <f>IFERROR(Seguimiento!J17/Seguimiento!J16," ")</f>
        <v>9.2307692307692313E-2</v>
      </c>
      <c r="J13" s="23">
        <f>IFERROR(Seguimiento!K17/Seguimiento!K16," ")</f>
        <v>0</v>
      </c>
      <c r="K13" s="23">
        <f>IFERROR(Seguimiento!L17/Seguimiento!L16," ")</f>
        <v>0.15789473684210525</v>
      </c>
      <c r="L13" s="23">
        <f>IFERROR(Seguimiento!M17/Seguimiento!M16," ")</f>
        <v>4.3478260869565216E-2</v>
      </c>
      <c r="M13" s="23" t="str">
        <f>IFERROR(Seguimiento!N17/Seguimiento!N16," ")</f>
        <v xml:space="preserve"> </v>
      </c>
      <c r="N13" s="23" t="str">
        <f>IFERROR(Seguimiento!O17/Seguimiento!O16," ")</f>
        <v xml:space="preserve"> </v>
      </c>
    </row>
    <row r="14" spans="1:14" ht="14.25" customHeight="1" x14ac:dyDescent="0.25">
      <c r="A14" s="77" t="str">
        <f t="shared" si="0"/>
        <v>% de encuestas  presenciales (insatisfacción)</v>
      </c>
      <c r="B14" s="91">
        <v>7.1651090342679122E-2</v>
      </c>
      <c r="C14" s="23">
        <f>IFERROR(Seguimiento!D19/Seguimiento!D18," ")</f>
        <v>0</v>
      </c>
      <c r="D14" s="23">
        <f>IFERROR(Seguimiento!E19/Seguimiento!E18," ")</f>
        <v>0</v>
      </c>
      <c r="E14" s="23" t="str">
        <f>IFERROR(Seguimiento!F19/Seguimiento!F18," ")</f>
        <v xml:space="preserve"> </v>
      </c>
      <c r="F14" s="23" t="str">
        <f>IFERROR(Seguimiento!G19/Seguimiento!G18," ")</f>
        <v xml:space="preserve"> </v>
      </c>
      <c r="G14" s="23" t="str">
        <f>IFERROR(Seguimiento!H19/Seguimiento!H18," ")</f>
        <v xml:space="preserve"> </v>
      </c>
      <c r="H14" s="23">
        <v>0</v>
      </c>
      <c r="I14" s="23" t="str">
        <f>IFERROR(Seguimiento!J19/Seguimiento!J18," ")</f>
        <v xml:space="preserve"> </v>
      </c>
      <c r="J14" s="23" t="str">
        <f>IFERROR(Seguimiento!K19/Seguimiento!K18," ")</f>
        <v xml:space="preserve"> </v>
      </c>
      <c r="K14" s="23" t="str">
        <f>IFERROR(Seguimiento!L19/Seguimiento!L18," ")</f>
        <v xml:space="preserve"> </v>
      </c>
      <c r="L14" s="23" t="str">
        <f>IFERROR(Seguimiento!M19/Seguimiento!M18," ")</f>
        <v xml:space="preserve"> </v>
      </c>
      <c r="M14" s="23" t="str">
        <f>IFERROR(Seguimiento!N19/Seguimiento!N18," ")</f>
        <v xml:space="preserve"> </v>
      </c>
      <c r="N14" s="23">
        <v>0</v>
      </c>
    </row>
    <row r="15" spans="1:14" s="78" customFormat="1" ht="14.25" customHeight="1" x14ac:dyDescent="0.25">
      <c r="A15" s="77" t="str">
        <f>+Identificacion!I23</f>
        <v>%  de trámites y OPAS gestionados en el SUIT</v>
      </c>
      <c r="B15" s="91" t="s">
        <v>229</v>
      </c>
      <c r="C15" s="23" t="str">
        <f>IFERROR(Seguimiento!D21/Seguimiento!D20," ")</f>
        <v xml:space="preserve"> </v>
      </c>
      <c r="D15" s="23" t="str">
        <f>IFERROR(Seguimiento!E21/Seguimiento!E20," ")</f>
        <v xml:space="preserve"> </v>
      </c>
      <c r="E15" s="23" t="str">
        <f>IFERROR(Seguimiento!F21/Seguimiento!F20," ")</f>
        <v xml:space="preserve"> </v>
      </c>
      <c r="F15" s="23" t="str">
        <f>IFERROR(Seguimiento!G21/Seguimiento!G20," ")</f>
        <v xml:space="preserve"> </v>
      </c>
      <c r="G15" s="23" t="str">
        <f>IFERROR(Seguimiento!H21/Seguimiento!H20," ")</f>
        <v xml:space="preserve"> </v>
      </c>
      <c r="H15" s="23" t="str">
        <f>IFERROR(Seguimiento!I21/Seguimiento!I20," ")</f>
        <v xml:space="preserve"> </v>
      </c>
      <c r="I15" s="23" t="str">
        <f>IFERROR(Seguimiento!J21/Seguimiento!J20," ")</f>
        <v xml:space="preserve"> </v>
      </c>
      <c r="J15" s="23" t="str">
        <f>IFERROR(Seguimiento!K21/Seguimiento!K20," ")</f>
        <v xml:space="preserve"> </v>
      </c>
      <c r="K15" s="23" t="str">
        <f>IFERROR(Seguimiento!L21/Seguimiento!L20," ")</f>
        <v xml:space="preserve"> </v>
      </c>
      <c r="L15" s="23" t="str">
        <f>IFERROR(Seguimiento!M21/Seguimiento!M20," ")</f>
        <v xml:space="preserve"> </v>
      </c>
      <c r="M15" s="23" t="str">
        <f>IFERROR(Seguimiento!N21/Seguimiento!N20," ")</f>
        <v xml:space="preserve"> </v>
      </c>
      <c r="N15" s="23" t="str">
        <f>IFERROR(Seguimiento!O21/Seguimiento!O20," ")</f>
        <v xml:space="preserve"> </v>
      </c>
    </row>
    <row r="16" spans="1:14" ht="14.25" customHeight="1" x14ac:dyDescent="0.25">
      <c r="A16" s="38"/>
      <c r="B16" s="94"/>
      <c r="C16" s="38"/>
      <c r="D16" s="38"/>
      <c r="E16" s="38"/>
      <c r="F16" s="38"/>
      <c r="G16" s="38"/>
      <c r="H16" s="38"/>
      <c r="I16" s="38"/>
      <c r="J16" s="38"/>
      <c r="K16" s="38"/>
      <c r="L16" s="38"/>
      <c r="M16" s="38"/>
      <c r="N16" s="38"/>
    </row>
    <row r="17" spans="1:14" ht="16.5" x14ac:dyDescent="0.3">
      <c r="A17" s="189" t="s">
        <v>221</v>
      </c>
      <c r="B17" s="185"/>
      <c r="C17" s="185"/>
      <c r="D17" s="185"/>
      <c r="E17" s="185"/>
      <c r="F17" s="185"/>
      <c r="G17" s="185"/>
      <c r="H17" s="185"/>
      <c r="I17" s="185"/>
      <c r="J17" s="185"/>
      <c r="K17" s="185"/>
      <c r="L17" s="185"/>
      <c r="M17" s="185"/>
      <c r="N17" s="186"/>
    </row>
    <row r="18" spans="1:14" ht="16.5" customHeight="1" x14ac:dyDescent="0.3">
      <c r="A18" s="198" t="s">
        <v>97</v>
      </c>
      <c r="B18" s="185"/>
      <c r="C18" s="185"/>
      <c r="D18" s="185"/>
      <c r="E18" s="185"/>
      <c r="F18" s="185"/>
      <c r="G18" s="186"/>
      <c r="H18" s="196" t="s">
        <v>102</v>
      </c>
      <c r="I18" s="185"/>
      <c r="J18" s="185"/>
      <c r="K18" s="186"/>
      <c r="L18" s="197" t="s">
        <v>222</v>
      </c>
      <c r="M18" s="185"/>
      <c r="N18" s="186"/>
    </row>
    <row r="19" spans="1:14" ht="27" customHeight="1" x14ac:dyDescent="0.3">
      <c r="A19" s="82" t="s">
        <v>36</v>
      </c>
      <c r="B19" s="199" t="s">
        <v>223</v>
      </c>
      <c r="C19" s="200"/>
      <c r="D19" s="201"/>
      <c r="E19" s="83" t="s">
        <v>103</v>
      </c>
      <c r="F19" s="84" t="s">
        <v>104</v>
      </c>
      <c r="G19" s="85" t="s">
        <v>110</v>
      </c>
      <c r="H19" s="86" t="s">
        <v>111</v>
      </c>
      <c r="I19" s="86" t="s">
        <v>113</v>
      </c>
      <c r="J19" s="86" t="s">
        <v>114</v>
      </c>
      <c r="K19" s="86" t="s">
        <v>122</v>
      </c>
      <c r="L19" s="87" t="s">
        <v>123</v>
      </c>
      <c r="M19" s="203" t="s">
        <v>127</v>
      </c>
      <c r="N19" s="201"/>
    </row>
    <row r="20" spans="1:14" ht="16.5" x14ac:dyDescent="0.3">
      <c r="A20" s="49" t="str">
        <f>+Identificacion!B16</f>
        <v>1.1 Oportunidad (tiempo promedio de atención)</v>
      </c>
      <c r="B20" s="184" t="str">
        <f>Identificacion!I16</f>
        <v>Promedio de días hábiles de respuesta</v>
      </c>
      <c r="C20" s="185"/>
      <c r="D20" s="186"/>
      <c r="E20" s="51" t="s">
        <v>144</v>
      </c>
      <c r="F20" s="51" t="s">
        <v>148</v>
      </c>
      <c r="G20" s="51" t="s">
        <v>149</v>
      </c>
      <c r="H20" s="64">
        <f>IFERROR(SUM(Seguimiento!D14:F14)/SUM(Seguimiento!D13:F13)," ")</f>
        <v>9.0952848722986239</v>
      </c>
      <c r="I20" s="64">
        <f>IF(Seguimiento!I13=0," ",IFERROR(SUM(Seguimiento!G14:I14)/SUM(Seguimiento!G13:I13)," "))</f>
        <v>6.5625954198473284</v>
      </c>
      <c r="J20" s="64">
        <f>IF(Seguimiento!L13=0," ",IFERROR(SUM(Seguimiento!J14:L14)/SUM(Seguimiento!J13:L13)," "))</f>
        <v>6.7052709725315518</v>
      </c>
      <c r="K20" s="64" t="str">
        <f>IF(Seguimiento!O13=0," ",IFERROR(SUM(Seguimiento!M14:O14)/SUM(Seguimiento!M13:O13)," "))</f>
        <v xml:space="preserve"> </v>
      </c>
      <c r="L20" s="62"/>
      <c r="M20" s="187" t="s">
        <v>85</v>
      </c>
      <c r="N20" s="188"/>
    </row>
    <row r="21" spans="1:14" ht="16.5" x14ac:dyDescent="0.3">
      <c r="A21" s="49" t="str">
        <f>+Identificacion!B18</f>
        <v>1.2 Oportunidad (atenciones demoradas)</v>
      </c>
      <c r="B21" s="184" t="str">
        <f>Identificacion!I18</f>
        <v>% peticiones atendidas en más de 10 días</v>
      </c>
      <c r="C21" s="185"/>
      <c r="D21" s="186"/>
      <c r="E21" s="5" t="s">
        <v>171</v>
      </c>
      <c r="F21" s="63" t="s">
        <v>209</v>
      </c>
      <c r="G21" s="5" t="s">
        <v>172</v>
      </c>
      <c r="H21" s="65">
        <f>IFERROR(SUM(Seguimiento!D15:F15)/SUM(Seguimiento!D13:F13)," ")</f>
        <v>0.46070726915520627</v>
      </c>
      <c r="I21" s="65">
        <f>IF(Seguimiento!I13=0," ",IFERROR(SUM(Seguimiento!G15:I15)/SUM(Seguimiento!G13:I13)," "))</f>
        <v>0.23053435114503817</v>
      </c>
      <c r="J21" s="65">
        <f>IF(Seguimiento!L13=0," ",IFERROR(SUM(Seguimiento!J15:L15)/SUM(Seguimiento!J13:L13)," "))</f>
        <v>0.35040831477357087</v>
      </c>
      <c r="K21" s="66" t="str">
        <f>IF(Seguimiento!O13=0," ",IFERROR(SUM(Seguimiento!M15:O15)/SUM(Seguimiento!M13:O13)," "))</f>
        <v xml:space="preserve"> </v>
      </c>
      <c r="L21" s="62"/>
      <c r="M21" s="187" t="s">
        <v>85</v>
      </c>
      <c r="N21" s="188"/>
    </row>
    <row r="22" spans="1:14" ht="16.5" x14ac:dyDescent="0.3">
      <c r="A22" s="49" t="str">
        <f>+Identificacion!B19</f>
        <v>2.1 Satisfacción frente a la atención virtual</v>
      </c>
      <c r="B22" s="202" t="str">
        <f>Identificacion!I19</f>
        <v>% de encuestas virtuales (insatisfacción)</v>
      </c>
      <c r="C22" s="185"/>
      <c r="D22" s="186"/>
      <c r="E22" s="51" t="s">
        <v>173</v>
      </c>
      <c r="F22" s="51" t="s">
        <v>174</v>
      </c>
      <c r="G22" s="51" t="s">
        <v>175</v>
      </c>
      <c r="H22" s="65">
        <f>IFERROR(SUM(Seguimiento!D17:F17)/SUM(Seguimiento!D16:F16)," ")</f>
        <v>6.5573770491803282E-2</v>
      </c>
      <c r="I22" s="65">
        <f>IF(Seguimiento!I16=0," ",IFERROR(SUM(Seguimiento!G17:I17)/SUM(Seguimiento!G16:I16)," "))</f>
        <v>7.575757575757576E-2</v>
      </c>
      <c r="J22" s="65">
        <f>IF(Seguimiento!L16=0," ",IFERROR(SUM(Seguimiento!J17:L17)/SUM(Seguimiento!J16:L16)," "))</f>
        <v>0.1065989847715736</v>
      </c>
      <c r="K22" s="66" t="str">
        <f>IF(Seguimiento!O16=0," ",IFERROR(SUM(Seguimiento!M17:O17)/SUM(Seguimiento!M16:O16)," "))</f>
        <v xml:space="preserve"> </v>
      </c>
      <c r="L22" s="62"/>
      <c r="M22" s="187" t="s">
        <v>85</v>
      </c>
      <c r="N22" s="188"/>
    </row>
    <row r="23" spans="1:14" ht="16.5" x14ac:dyDescent="0.3">
      <c r="A23" s="49" t="str">
        <f>+Identificacion!B21</f>
        <v>2.2 Satisfacción frente a latención presencial</v>
      </c>
      <c r="B23" s="202" t="str">
        <f>Identificacion!I21</f>
        <v>% de encuestas  presenciales (insatisfacción)</v>
      </c>
      <c r="C23" s="185"/>
      <c r="D23" s="186"/>
      <c r="E23" s="54" t="s">
        <v>173</v>
      </c>
      <c r="F23" s="55" t="s">
        <v>174</v>
      </c>
      <c r="G23" s="56" t="s">
        <v>175</v>
      </c>
      <c r="H23" s="65">
        <f>IFERROR(SUM(Seguimiento!D19:F19)/SUM(Seguimiento!D18:F18)," ")</f>
        <v>0</v>
      </c>
      <c r="I23" s="65">
        <v>0</v>
      </c>
      <c r="J23" s="65" t="str">
        <f>IF(Seguimiento!L18=0," ",IFERROR(SUM(Seguimiento!J19:L19)/SUM(Seguimiento!J18:L18)," "))</f>
        <v xml:space="preserve"> </v>
      </c>
      <c r="K23" s="66">
        <v>0</v>
      </c>
      <c r="L23" s="62"/>
      <c r="M23" s="187" t="s">
        <v>85</v>
      </c>
      <c r="N23" s="188"/>
    </row>
    <row r="24" spans="1:14" ht="16.5" x14ac:dyDescent="0.3">
      <c r="A24" s="49" t="str">
        <f>+Identificacion!B23</f>
        <v xml:space="preserve">3.1 Trámites y Opas </v>
      </c>
      <c r="B24" s="202" t="str">
        <f>+A15</f>
        <v>%  de trámites y OPAS gestionados en el SUIT</v>
      </c>
      <c r="C24" s="185"/>
      <c r="D24" s="186"/>
      <c r="E24" s="54" t="s">
        <v>229</v>
      </c>
      <c r="F24" s="55" t="s">
        <v>229</v>
      </c>
      <c r="G24" s="56" t="s">
        <v>229</v>
      </c>
      <c r="H24" s="65"/>
      <c r="I24" s="65"/>
      <c r="J24" s="65"/>
      <c r="K24" s="66"/>
      <c r="L24" s="62"/>
      <c r="M24" s="187"/>
      <c r="N24" s="188"/>
    </row>
    <row r="25" spans="1:14" s="78" customFormat="1" ht="16.5" x14ac:dyDescent="0.3">
      <c r="A25" s="47"/>
      <c r="B25" s="95"/>
      <c r="C25" s="47"/>
      <c r="D25" s="47"/>
      <c r="E25" s="47"/>
      <c r="F25" s="47"/>
      <c r="G25" s="47"/>
      <c r="H25" s="47"/>
      <c r="I25" s="47"/>
      <c r="J25" s="47"/>
      <c r="K25" s="47"/>
      <c r="L25" s="47"/>
      <c r="M25" s="47"/>
      <c r="N25" s="47"/>
    </row>
    <row r="26" spans="1:14" ht="16.5" x14ac:dyDescent="0.25">
      <c r="A26" s="190" t="s">
        <v>201</v>
      </c>
      <c r="B26" s="174"/>
      <c r="C26" s="174"/>
      <c r="D26" s="174"/>
      <c r="E26" s="174"/>
      <c r="F26" s="174"/>
      <c r="G26" s="174"/>
      <c r="H26" s="174"/>
      <c r="I26" s="174"/>
      <c r="J26" s="174"/>
      <c r="K26" s="174"/>
      <c r="L26" s="174"/>
      <c r="M26" s="174"/>
      <c r="N26" s="174"/>
    </row>
    <row r="27" spans="1:14" ht="66.75" customHeight="1" x14ac:dyDescent="0.25">
      <c r="A27" s="81" t="str">
        <f t="shared" ref="A27:A30" si="1">A11</f>
        <v>Promedio de días hábiles de respuesta</v>
      </c>
      <c r="B27" s="191" t="s">
        <v>234</v>
      </c>
      <c r="C27" s="192"/>
      <c r="D27" s="192"/>
      <c r="E27" s="192"/>
      <c r="F27" s="192"/>
      <c r="G27" s="192"/>
      <c r="H27" s="192"/>
      <c r="I27" s="192"/>
      <c r="J27" s="192"/>
      <c r="K27" s="192"/>
      <c r="L27" s="192"/>
      <c r="M27" s="192"/>
      <c r="N27" s="193"/>
    </row>
    <row r="28" spans="1:14" ht="60" customHeight="1" x14ac:dyDescent="0.25">
      <c r="A28" s="79" t="str">
        <f t="shared" si="1"/>
        <v>% peticiones atendidas en más de 10 días</v>
      </c>
      <c r="B28" s="181" t="s">
        <v>237</v>
      </c>
      <c r="C28" s="194"/>
      <c r="D28" s="194"/>
      <c r="E28" s="194"/>
      <c r="F28" s="194"/>
      <c r="G28" s="194"/>
      <c r="H28" s="194"/>
      <c r="I28" s="194"/>
      <c r="J28" s="194"/>
      <c r="K28" s="194"/>
      <c r="L28" s="194"/>
      <c r="M28" s="194"/>
      <c r="N28" s="195"/>
    </row>
    <row r="29" spans="1:14" ht="39" customHeight="1" x14ac:dyDescent="0.25">
      <c r="A29" s="80" t="str">
        <f t="shared" si="1"/>
        <v>% de encuestas virtuales (insatisfacción)</v>
      </c>
      <c r="B29" s="181" t="s">
        <v>235</v>
      </c>
      <c r="C29" s="194"/>
      <c r="D29" s="194"/>
      <c r="E29" s="194"/>
      <c r="F29" s="194"/>
      <c r="G29" s="194"/>
      <c r="H29" s="194"/>
      <c r="I29" s="194"/>
      <c r="J29" s="194"/>
      <c r="K29" s="194"/>
      <c r="L29" s="194"/>
      <c r="M29" s="194"/>
      <c r="N29" s="195"/>
    </row>
    <row r="30" spans="1:14" ht="39" customHeight="1" x14ac:dyDescent="0.25">
      <c r="A30" s="80" t="str">
        <f t="shared" si="1"/>
        <v>% de encuestas  presenciales (insatisfacción)</v>
      </c>
      <c r="B30" s="181" t="s">
        <v>236</v>
      </c>
      <c r="C30" s="182"/>
      <c r="D30" s="182"/>
      <c r="E30" s="182"/>
      <c r="F30" s="182"/>
      <c r="G30" s="182"/>
      <c r="H30" s="182"/>
      <c r="I30" s="182"/>
      <c r="J30" s="182"/>
      <c r="K30" s="182"/>
      <c r="L30" s="182"/>
      <c r="M30" s="182"/>
      <c r="N30" s="183"/>
    </row>
  </sheetData>
  <protectedRanges>
    <protectedRange sqref="D7 L20:N23" name="Rango1"/>
    <protectedRange sqref="B27:N27" name="Rango1_1"/>
    <protectedRange sqref="B28:N28" name="Rango1_2"/>
    <protectedRange sqref="B29:N29" name="Rango1_3"/>
    <protectedRange sqref="B30:N30" name="Rango1_4"/>
  </protectedRanges>
  <mergeCells count="35">
    <mergeCell ref="A18:G18"/>
    <mergeCell ref="B19:D19"/>
    <mergeCell ref="B24:D24"/>
    <mergeCell ref="M24:N24"/>
    <mergeCell ref="D7:N7"/>
    <mergeCell ref="A7:C7"/>
    <mergeCell ref="M22:N22"/>
    <mergeCell ref="B23:D23"/>
    <mergeCell ref="B22:D22"/>
    <mergeCell ref="B20:D20"/>
    <mergeCell ref="M20:N20"/>
    <mergeCell ref="M19:N19"/>
    <mergeCell ref="K4:N4"/>
    <mergeCell ref="K3:N3"/>
    <mergeCell ref="A1:B4"/>
    <mergeCell ref="C1:J2"/>
    <mergeCell ref="C3:J4"/>
    <mergeCell ref="K1:N1"/>
    <mergeCell ref="K2:N2"/>
    <mergeCell ref="D6:N6"/>
    <mergeCell ref="A5:N5"/>
    <mergeCell ref="A6:C6"/>
    <mergeCell ref="B30:N30"/>
    <mergeCell ref="B21:D21"/>
    <mergeCell ref="M21:N21"/>
    <mergeCell ref="A9:N9"/>
    <mergeCell ref="A8:N8"/>
    <mergeCell ref="A26:N26"/>
    <mergeCell ref="B27:N27"/>
    <mergeCell ref="B28:N28"/>
    <mergeCell ref="B29:N29"/>
    <mergeCell ref="H18:K18"/>
    <mergeCell ref="L18:N18"/>
    <mergeCell ref="A17:N17"/>
    <mergeCell ref="M23:N23"/>
  </mergeCells>
  <conditionalFormatting sqref="B27:N27">
    <cfRule type="containsBlanks" dxfId="3" priority="4">
      <formula>LEN(TRIM(B27))=0</formula>
    </cfRule>
  </conditionalFormatting>
  <conditionalFormatting sqref="B28:N28">
    <cfRule type="containsBlanks" dxfId="2" priority="3">
      <formula>LEN(TRIM(B28))=0</formula>
    </cfRule>
  </conditionalFormatting>
  <conditionalFormatting sqref="B29:N29">
    <cfRule type="containsBlanks" dxfId="1" priority="2">
      <formula>LEN(TRIM(B29))=0</formula>
    </cfRule>
  </conditionalFormatting>
  <conditionalFormatting sqref="B30:N30">
    <cfRule type="containsBlanks" dxfId="0" priority="1">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L20:L23</xm:sqref>
        </x14:dataValidation>
        <x14:dataValidation type="list" allowBlank="1" xr:uid="{00000000-0002-0000-0200-000001000000}">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51</v>
      </c>
      <c r="B1" s="14" t="s">
        <v>52</v>
      </c>
      <c r="C1" s="15" t="s">
        <v>53</v>
      </c>
      <c r="D1" s="16" t="s">
        <v>54</v>
      </c>
      <c r="E1" s="17" t="s">
        <v>55</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57</v>
      </c>
      <c r="B2" s="22" t="s">
        <v>58</v>
      </c>
      <c r="C2" s="24" t="s">
        <v>60</v>
      </c>
      <c r="D2" s="25" t="s">
        <v>64</v>
      </c>
      <c r="E2" s="26" t="s">
        <v>66</v>
      </c>
      <c r="F2" s="27"/>
      <c r="G2" s="19"/>
      <c r="H2" s="20"/>
      <c r="I2" s="20"/>
      <c r="J2" s="20"/>
      <c r="K2" s="20"/>
      <c r="L2" s="20"/>
      <c r="M2" s="20"/>
      <c r="N2" s="20"/>
      <c r="O2" s="20"/>
      <c r="P2" s="20"/>
      <c r="Q2" s="20"/>
      <c r="R2" s="20"/>
      <c r="S2" s="20"/>
      <c r="T2" s="20"/>
      <c r="U2" s="20"/>
      <c r="V2" s="20"/>
      <c r="W2" s="20"/>
      <c r="X2" s="20"/>
      <c r="Y2" s="20"/>
      <c r="Z2" s="20"/>
    </row>
    <row r="3" spans="1:26" ht="16.5" customHeight="1" x14ac:dyDescent="0.3">
      <c r="A3" s="28" t="s">
        <v>69</v>
      </c>
      <c r="B3" s="29" t="s">
        <v>42</v>
      </c>
      <c r="C3" s="24" t="s">
        <v>74</v>
      </c>
      <c r="D3" s="25" t="s">
        <v>75</v>
      </c>
      <c r="E3" s="26" t="s">
        <v>76</v>
      </c>
      <c r="F3" s="30"/>
      <c r="G3" s="20"/>
      <c r="H3" s="20"/>
      <c r="I3" s="20"/>
      <c r="J3" s="20"/>
      <c r="K3" s="20"/>
      <c r="L3" s="20"/>
      <c r="M3" s="20"/>
      <c r="N3" s="20"/>
      <c r="O3" s="20"/>
      <c r="P3" s="20"/>
      <c r="Q3" s="20"/>
      <c r="R3" s="20"/>
      <c r="S3" s="20"/>
      <c r="T3" s="20"/>
      <c r="U3" s="20"/>
      <c r="V3" s="20"/>
      <c r="W3" s="20"/>
      <c r="X3" s="20"/>
      <c r="Y3" s="20"/>
      <c r="Z3" s="20"/>
    </row>
    <row r="4" spans="1:26" ht="16.5" customHeight="1" x14ac:dyDescent="0.3">
      <c r="A4" s="21" t="s">
        <v>77</v>
      </c>
      <c r="B4" s="29" t="s">
        <v>78</v>
      </c>
      <c r="C4" s="31" t="s">
        <v>79</v>
      </c>
      <c r="D4" s="32" t="s">
        <v>81</v>
      </c>
      <c r="E4" s="26" t="s">
        <v>82</v>
      </c>
      <c r="F4" s="27"/>
      <c r="G4" s="19"/>
      <c r="H4" s="20"/>
      <c r="I4" s="20"/>
      <c r="J4" s="20"/>
      <c r="K4" s="20"/>
      <c r="L4" s="20"/>
      <c r="M4" s="20"/>
      <c r="N4" s="20"/>
      <c r="O4" s="20"/>
      <c r="P4" s="20"/>
      <c r="Q4" s="20"/>
      <c r="R4" s="20"/>
      <c r="S4" s="20"/>
      <c r="T4" s="20"/>
      <c r="U4" s="20"/>
      <c r="V4" s="20"/>
      <c r="W4" s="20"/>
      <c r="X4" s="20"/>
      <c r="Y4" s="20"/>
      <c r="Z4" s="20"/>
    </row>
    <row r="5" spans="1:26" ht="16.5" customHeight="1" x14ac:dyDescent="0.3">
      <c r="A5" s="33" t="s">
        <v>83</v>
      </c>
      <c r="B5" s="34"/>
      <c r="C5" s="31" t="s">
        <v>85</v>
      </c>
      <c r="D5" s="25" t="s">
        <v>86</v>
      </c>
      <c r="E5" s="27"/>
      <c r="F5" s="27"/>
      <c r="G5" s="19"/>
      <c r="H5" s="20"/>
      <c r="I5" s="20"/>
      <c r="J5" s="20"/>
      <c r="K5" s="20"/>
      <c r="L5" s="20"/>
      <c r="M5" s="20"/>
      <c r="N5" s="20"/>
      <c r="O5" s="20"/>
      <c r="P5" s="20"/>
      <c r="Q5" s="20"/>
      <c r="R5" s="20"/>
      <c r="S5" s="20"/>
      <c r="T5" s="20"/>
      <c r="U5" s="20"/>
      <c r="V5" s="20"/>
      <c r="W5" s="20"/>
      <c r="X5" s="20"/>
      <c r="Y5" s="20"/>
      <c r="Z5" s="20"/>
    </row>
    <row r="6" spans="1:26" ht="16.5" customHeight="1" x14ac:dyDescent="0.3">
      <c r="A6" s="35" t="s">
        <v>87</v>
      </c>
      <c r="B6" s="20"/>
      <c r="C6" s="36"/>
      <c r="D6" s="25" t="s">
        <v>88</v>
      </c>
      <c r="E6" s="37"/>
      <c r="F6" s="27"/>
      <c r="G6" s="19"/>
      <c r="H6" s="20"/>
      <c r="I6" s="20"/>
      <c r="J6" s="20"/>
      <c r="K6" s="20"/>
      <c r="L6" s="20"/>
      <c r="M6" s="20"/>
      <c r="N6" s="20"/>
      <c r="O6" s="20"/>
      <c r="P6" s="20"/>
      <c r="Q6" s="20"/>
      <c r="R6" s="20"/>
      <c r="S6" s="20"/>
      <c r="T6" s="20"/>
      <c r="U6" s="20"/>
      <c r="V6" s="20"/>
      <c r="W6" s="20"/>
      <c r="X6" s="20"/>
      <c r="Y6" s="20"/>
      <c r="Z6" s="20"/>
    </row>
    <row r="7" spans="1:26" ht="16.5" customHeight="1" x14ac:dyDescent="0.3">
      <c r="A7" s="39" t="s">
        <v>89</v>
      </c>
      <c r="B7" s="20"/>
      <c r="C7" s="40"/>
      <c r="D7" s="41"/>
      <c r="E7" s="30"/>
      <c r="F7" s="27"/>
      <c r="G7" s="19"/>
      <c r="H7" s="20"/>
      <c r="I7" s="20"/>
      <c r="J7" s="20"/>
      <c r="K7" s="20"/>
      <c r="L7" s="20"/>
      <c r="M7" s="20"/>
      <c r="N7" s="20"/>
      <c r="O7" s="20"/>
      <c r="P7" s="20"/>
      <c r="Q7" s="20"/>
      <c r="R7" s="20"/>
      <c r="S7" s="20"/>
      <c r="T7" s="20"/>
      <c r="U7" s="20"/>
      <c r="V7" s="20"/>
      <c r="W7" s="20"/>
      <c r="X7" s="20"/>
      <c r="Y7" s="20"/>
      <c r="Z7" s="20"/>
    </row>
    <row r="8" spans="1:26" ht="16.5" customHeight="1" x14ac:dyDescent="0.3">
      <c r="A8" s="39" t="s">
        <v>90</v>
      </c>
      <c r="B8" s="42" t="s">
        <v>91</v>
      </c>
      <c r="C8" s="43" t="s">
        <v>92</v>
      </c>
      <c r="D8" s="44" t="s">
        <v>94</v>
      </c>
      <c r="E8" s="45" t="s">
        <v>96</v>
      </c>
      <c r="F8" s="45" t="s">
        <v>98</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99</v>
      </c>
      <c r="C9" s="20" t="s">
        <v>100</v>
      </c>
      <c r="D9" s="46" t="s">
        <v>101</v>
      </c>
      <c r="E9" s="47" t="s">
        <v>105</v>
      </c>
      <c r="F9" s="20" t="s">
        <v>106</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107</v>
      </c>
      <c r="C10" s="20" t="s">
        <v>108</v>
      </c>
      <c r="D10" s="48" t="s">
        <v>109</v>
      </c>
      <c r="E10" s="47" t="s">
        <v>115</v>
      </c>
      <c r="F10" s="20" t="s">
        <v>116</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117</v>
      </c>
      <c r="C11" s="20" t="s">
        <v>118</v>
      </c>
      <c r="D11" s="46" t="s">
        <v>119</v>
      </c>
      <c r="E11" s="47" t="s">
        <v>120</v>
      </c>
      <c r="F11" s="20" t="s">
        <v>121</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124</v>
      </c>
      <c r="C12" s="20" t="s">
        <v>125</v>
      </c>
      <c r="D12" s="46" t="s">
        <v>126</v>
      </c>
      <c r="E12" s="47" t="s">
        <v>32</v>
      </c>
      <c r="F12" s="20" t="s">
        <v>128</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129</v>
      </c>
      <c r="C13" s="20" t="s">
        <v>130</v>
      </c>
      <c r="D13" s="46" t="s">
        <v>131</v>
      </c>
      <c r="E13" s="47" t="s">
        <v>132</v>
      </c>
      <c r="F13" s="20" t="s">
        <v>40</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133</v>
      </c>
      <c r="C14" s="20" t="s">
        <v>134</v>
      </c>
      <c r="D14" s="46" t="s">
        <v>135</v>
      </c>
      <c r="E14" s="47" t="s">
        <v>136</v>
      </c>
      <c r="F14" s="20" t="s">
        <v>137</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138</v>
      </c>
      <c r="C15" s="20" t="s">
        <v>139</v>
      </c>
      <c r="D15" s="46" t="s">
        <v>140</v>
      </c>
      <c r="E15" s="47" t="s">
        <v>141</v>
      </c>
      <c r="F15" s="20" t="s">
        <v>142</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143</v>
      </c>
      <c r="D16" s="50"/>
      <c r="E16" s="47" t="s">
        <v>145</v>
      </c>
      <c r="F16" s="20" t="s">
        <v>146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147</v>
      </c>
      <c r="D17" s="20"/>
      <c r="E17" s="47" t="s">
        <v>150</v>
      </c>
      <c r="F17" s="20" t="s">
        <v>151</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52" t="s">
        <v>152</v>
      </c>
      <c r="B18" s="20"/>
      <c r="C18" s="20" t="s">
        <v>153</v>
      </c>
      <c r="D18" s="20"/>
      <c r="E18" s="47" t="s">
        <v>154</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53" t="s">
        <v>155</v>
      </c>
      <c r="B19" s="20"/>
      <c r="C19" s="20" t="s">
        <v>156</v>
      </c>
      <c r="D19" s="20"/>
      <c r="E19" s="47" t="s">
        <v>157</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53" t="s">
        <v>158</v>
      </c>
      <c r="B20" s="20"/>
      <c r="C20" s="20" t="s">
        <v>159</v>
      </c>
      <c r="D20" s="20"/>
      <c r="E20" s="47" t="s">
        <v>160</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161</v>
      </c>
      <c r="D21" s="20"/>
      <c r="E21" s="47" t="s">
        <v>162</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163</v>
      </c>
      <c r="D22" s="20"/>
      <c r="E22" s="47" t="s">
        <v>164</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165</v>
      </c>
      <c r="D23" s="20"/>
      <c r="E23" s="47" t="s">
        <v>166</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167</v>
      </c>
      <c r="D24" s="53"/>
      <c r="E24" s="47" t="s">
        <v>168</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53"/>
      <c r="E25" s="47" t="s">
        <v>169</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170</v>
      </c>
      <c r="C26" s="20">
        <v>2018</v>
      </c>
      <c r="D26" s="53"/>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53"/>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176</v>
      </c>
      <c r="C30" s="20" t="s">
        <v>177</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178</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179</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180</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181</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182</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183</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184</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185</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186</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187</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188</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189</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190</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191</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192</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193</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194</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195</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196</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197</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198</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199</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200</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202</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203</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204</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205</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206</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OrtizViviana... ㋡㋡</cp:lastModifiedBy>
  <dcterms:created xsi:type="dcterms:W3CDTF">2018-05-17T20:36:51Z</dcterms:created>
  <dcterms:modified xsi:type="dcterms:W3CDTF">2020-11-12T01:10:55Z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