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Vigencia 2018\Indicadores\REFORMULACION 2018\PUBLICADOS 31122018\"/>
    </mc:Choice>
  </mc:AlternateContent>
  <bookViews>
    <workbookView xWindow="0" yWindow="0" windowWidth="24000" windowHeight="9645"/>
  </bookViews>
  <sheets>
    <sheet name="Identificación" sheetId="1" r:id="rId1"/>
    <sheet name="Seguimiento" sheetId="2" r:id="rId2"/>
    <sheet name="Análisis" sheetId="3" r:id="rId3"/>
    <sheet name="Listas" sheetId="4" state="hidden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9" i="2" l="1"/>
  <c r="M22" i="2" l="1"/>
  <c r="L22" i="2"/>
  <c r="K22" i="2"/>
  <c r="J22" i="2"/>
  <c r="I22" i="2"/>
  <c r="I23" i="2"/>
  <c r="H23" i="2"/>
  <c r="G22" i="2"/>
  <c r="G23" i="2"/>
  <c r="F22" i="2"/>
  <c r="F23" i="2"/>
  <c r="E22" i="2"/>
  <c r="E23" i="2"/>
  <c r="D22" i="2"/>
  <c r="M13" i="3" l="1"/>
  <c r="N13" i="3"/>
  <c r="C13" i="3"/>
  <c r="E19" i="2"/>
  <c r="D13" i="3" s="1"/>
  <c r="F19" i="2"/>
  <c r="E13" i="3" s="1"/>
  <c r="G19" i="2"/>
  <c r="F13" i="3" s="1"/>
  <c r="H19" i="2"/>
  <c r="I19" i="2" s="1"/>
  <c r="J19" i="2" s="1"/>
  <c r="K19" i="2" s="1"/>
  <c r="L19" i="2" s="1"/>
  <c r="L13" i="3" s="1"/>
  <c r="D19" i="2"/>
  <c r="J13" i="3" l="1"/>
  <c r="I13" i="3"/>
  <c r="K13" i="3"/>
  <c r="G13" i="3"/>
  <c r="H13" i="3"/>
  <c r="B20" i="2"/>
  <c r="F14" i="3" l="1"/>
  <c r="M3" i="2"/>
  <c r="M2" i="2"/>
  <c r="M1" i="2"/>
  <c r="L3" i="2"/>
  <c r="L2" i="2"/>
  <c r="L1" i="2"/>
  <c r="M3" i="3"/>
  <c r="M2" i="3"/>
  <c r="M1" i="3"/>
  <c r="L3" i="3"/>
  <c r="L2" i="3"/>
  <c r="L1" i="3"/>
  <c r="B24" i="3"/>
  <c r="B23" i="3"/>
  <c r="B22" i="3"/>
  <c r="B21" i="3"/>
  <c r="B20" i="3"/>
  <c r="B19" i="3"/>
  <c r="D6" i="3"/>
  <c r="D5" i="3"/>
  <c r="D14" i="3"/>
  <c r="E14" i="3"/>
  <c r="G14" i="3"/>
  <c r="H14" i="3"/>
  <c r="I14" i="3"/>
  <c r="J14" i="3"/>
  <c r="K14" i="3"/>
  <c r="L14" i="3"/>
  <c r="M14" i="3"/>
  <c r="N14" i="3"/>
  <c r="C14" i="3"/>
  <c r="B22" i="2"/>
  <c r="A14" i="3"/>
  <c r="A13" i="3"/>
  <c r="D12" i="3"/>
  <c r="E12" i="3"/>
  <c r="F12" i="3"/>
  <c r="G12" i="3"/>
  <c r="I12" i="3"/>
  <c r="J12" i="3"/>
  <c r="K12" i="3"/>
  <c r="L12" i="3"/>
  <c r="M12" i="3"/>
  <c r="N12" i="3"/>
  <c r="C11" i="3"/>
  <c r="D11" i="3"/>
  <c r="E11" i="3"/>
  <c r="F11" i="3"/>
  <c r="G11" i="3"/>
  <c r="H11" i="3"/>
  <c r="I11" i="3"/>
  <c r="J11" i="3"/>
  <c r="K11" i="3"/>
  <c r="L11" i="3"/>
  <c r="M11" i="3"/>
  <c r="N11" i="3"/>
  <c r="C12" i="3"/>
  <c r="A12" i="3"/>
  <c r="A11" i="3"/>
  <c r="D10" i="3"/>
  <c r="E10" i="3"/>
  <c r="F10" i="3"/>
  <c r="G10" i="3"/>
  <c r="H10" i="3"/>
  <c r="I10" i="3"/>
  <c r="J10" i="3"/>
  <c r="K10" i="3"/>
  <c r="L10" i="3"/>
  <c r="M10" i="3"/>
  <c r="N10" i="3"/>
  <c r="C10" i="3"/>
  <c r="A10" i="3"/>
  <c r="B23" i="2"/>
  <c r="B21" i="2"/>
  <c r="A22" i="2"/>
  <c r="A20" i="2"/>
  <c r="B18" i="2"/>
  <c r="B17" i="2"/>
  <c r="A18" i="2"/>
  <c r="K24" i="3" l="1"/>
  <c r="J24" i="3"/>
  <c r="I24" i="3"/>
  <c r="H24" i="3"/>
  <c r="B16" i="2"/>
  <c r="K23" i="3"/>
  <c r="J23" i="3"/>
  <c r="I23" i="3"/>
  <c r="H23" i="3"/>
  <c r="K22" i="3"/>
  <c r="J22" i="3"/>
  <c r="I22" i="3"/>
  <c r="H22" i="3"/>
  <c r="K21" i="3"/>
  <c r="J21" i="3"/>
  <c r="I21" i="3"/>
  <c r="H21" i="3"/>
  <c r="K20" i="3"/>
  <c r="J20" i="3"/>
  <c r="I20" i="3"/>
  <c r="H20" i="3"/>
  <c r="K19" i="3"/>
  <c r="J19" i="3"/>
  <c r="I19" i="3"/>
  <c r="H19" i="3"/>
  <c r="C23" i="2"/>
  <c r="A24" i="3"/>
  <c r="A23" i="3"/>
  <c r="C19" i="2"/>
  <c r="B19" i="2"/>
  <c r="C18" i="2"/>
  <c r="A22" i="3"/>
  <c r="A16" i="2"/>
  <c r="A21" i="3" s="1"/>
  <c r="C16" i="2"/>
  <c r="C15" i="2"/>
  <c r="B15" i="2"/>
  <c r="A14" i="2"/>
  <c r="A20" i="3" s="1"/>
  <c r="C14" i="2"/>
  <c r="B14" i="2"/>
  <c r="C13" i="2"/>
  <c r="B13" i="2"/>
  <c r="C12" i="2"/>
  <c r="B12" i="2"/>
  <c r="A12" i="2"/>
  <c r="A19" i="3" s="1"/>
  <c r="C5" i="2"/>
</calcChain>
</file>

<file path=xl/sharedStrings.xml><?xml version="1.0" encoding="utf-8"?>
<sst xmlns="http://schemas.openxmlformats.org/spreadsheetml/2006/main" count="302" uniqueCount="244">
  <si>
    <t>DIRECCIONAMIENTO ESTRATÉGICO INSTITUCIONAL</t>
  </si>
  <si>
    <t>Código:</t>
  </si>
  <si>
    <t>HOJA DE VIDA DEL INDICADOR</t>
  </si>
  <si>
    <t xml:space="preserve">Fecha: </t>
  </si>
  <si>
    <t>NOMBRE DEL INDICADOR</t>
  </si>
  <si>
    <t>IDENTIFICACIÓN</t>
  </si>
  <si>
    <t>RESPONSABLE DE DILIGENCIAMIENTO</t>
  </si>
  <si>
    <t>RESPONSABLE DEL ANÁLISIS</t>
  </si>
  <si>
    <t>PERIODO REPORTADO</t>
  </si>
  <si>
    <t>FECHA DE REPORTE</t>
  </si>
  <si>
    <t>RESULTADOS</t>
  </si>
  <si>
    <t>OBJETIVO DEL INDICADOR</t>
  </si>
  <si>
    <t>Monitorear la implementación del SG-SST</t>
  </si>
  <si>
    <t>FUENTE DE INFORMACIÓN</t>
  </si>
  <si>
    <t>PROCESO AL QUE APORTA</t>
  </si>
  <si>
    <t>TR - Gestión de Talento Humano</t>
  </si>
  <si>
    <t>INDICADOR</t>
  </si>
  <si>
    <t>SEGUIMIENTO</t>
  </si>
  <si>
    <t>OBJETIVO ESTRATÉGICO AL QUE APORTA</t>
  </si>
  <si>
    <t>LíNEA BASE</t>
  </si>
  <si>
    <t>Ene.</t>
  </si>
  <si>
    <t>6.    Propender por el establecimiento de relaciones laborales y contractuales armónicas, colaborativas y constructivas en el equipo de trabajo que refuercen su compromiso, identidad y convicción frente a la labor desarrollada en la entidad.</t>
  </si>
  <si>
    <t>COMPONENTE</t>
  </si>
  <si>
    <t>feb.</t>
  </si>
  <si>
    <t>mar.</t>
  </si>
  <si>
    <t>abr.</t>
  </si>
  <si>
    <t>may.</t>
  </si>
  <si>
    <t>jun.</t>
  </si>
  <si>
    <t>jul.</t>
  </si>
  <si>
    <t>ago.</t>
  </si>
  <si>
    <t>sept.</t>
  </si>
  <si>
    <t>oct.</t>
  </si>
  <si>
    <t>nov.</t>
  </si>
  <si>
    <t>dic.</t>
  </si>
  <si>
    <t>VARIABLES</t>
  </si>
  <si>
    <t>PROYECTO AL QUE APORTA</t>
  </si>
  <si>
    <t>LECTURA E INTERPRETACIÓN DE LOS RESULTADOS</t>
  </si>
  <si>
    <t>998 - Fortalecimiento de la gestión institucional, comunicaciones  y servicio al ciudadano</t>
  </si>
  <si>
    <t>PERIODICIDAD DE REPORTE</t>
  </si>
  <si>
    <t>Trimestral</t>
  </si>
  <si>
    <t>RANGOS DE DESEMPEÑO</t>
  </si>
  <si>
    <t>DESEMPEÑO</t>
  </si>
  <si>
    <t>DESCRIPCIÓN</t>
  </si>
  <si>
    <t>ACCIÓN DE MEJORAMIENTO</t>
  </si>
  <si>
    <t>EJE</t>
  </si>
  <si>
    <t>COMPONENTES</t>
  </si>
  <si>
    <t>UNIDAD DE MEDIDA DE VARIABLES</t>
  </si>
  <si>
    <t>FÓRMULA</t>
  </si>
  <si>
    <t xml:space="preserve">Sobresaliente </t>
  </si>
  <si>
    <t>UNIDAD DE MEDIDA RESULTADO</t>
  </si>
  <si>
    <t>Satisfactorio</t>
  </si>
  <si>
    <t>Insuficiente</t>
  </si>
  <si>
    <t>a</t>
  </si>
  <si>
    <t>TRIMESTRE I</t>
  </si>
  <si>
    <t>TRIMESTRE II</t>
  </si>
  <si>
    <t>TRIMESTRE III</t>
  </si>
  <si>
    <t>TRIMESTRE IV</t>
  </si>
  <si>
    <t>¿Requiere?</t>
  </si>
  <si>
    <t xml:space="preserve">TIPO </t>
  </si>
  <si>
    <t>a*(b/c)/a</t>
  </si>
  <si>
    <t>b</t>
  </si>
  <si>
    <t>OPORTUNIDAD CRECIMIENTO</t>
  </si>
  <si>
    <t>Número</t>
  </si>
  <si>
    <t>a/b*100</t>
  </si>
  <si>
    <t>%</t>
  </si>
  <si>
    <t>RECAUDO INCAPACIDADES CON EPS</t>
  </si>
  <si>
    <t>Pesos</t>
  </si>
  <si>
    <t>Acción Correctiva</t>
  </si>
  <si>
    <t>Oportunidad de Mejora</t>
  </si>
  <si>
    <t>Unidades de médida</t>
  </si>
  <si>
    <t>Periodicidad</t>
  </si>
  <si>
    <t xml:space="preserve">Tipo de Acción </t>
  </si>
  <si>
    <t>Tipo de indicador</t>
  </si>
  <si>
    <t>Tipo de medición</t>
  </si>
  <si>
    <t>EXPLICACIÓN</t>
  </si>
  <si>
    <t>Preguntas orientadoras o elementos clave para tener en cuenta en la explicación del comportamiento de los indicadores:</t>
  </si>
  <si>
    <t>Asistencias</t>
  </si>
  <si>
    <t>Mesual</t>
  </si>
  <si>
    <t>Insumos</t>
  </si>
  <si>
    <t>Economía</t>
  </si>
  <si>
    <t>Actividades de formación</t>
  </si>
  <si>
    <t>Acción Preventiva</t>
  </si>
  <si>
    <t>Procesos</t>
  </si>
  <si>
    <t>Eficiencia</t>
  </si>
  <si>
    <t>DEFINICIONES CONCEPTUALES</t>
  </si>
  <si>
    <t>Seguidores</t>
  </si>
  <si>
    <t>Semestral</t>
  </si>
  <si>
    <t>Productos</t>
  </si>
  <si>
    <t>Eficacia</t>
  </si>
  <si>
    <t>Hora</t>
  </si>
  <si>
    <t>No requiere acción</t>
  </si>
  <si>
    <t>Resultados</t>
  </si>
  <si>
    <t>Fase desarrollo de software</t>
  </si>
  <si>
    <t>Impactos</t>
  </si>
  <si>
    <t xml:space="preserve">Indice de satisfacción </t>
  </si>
  <si>
    <t>Porcentaje</t>
  </si>
  <si>
    <t>Dimensiones</t>
  </si>
  <si>
    <t>Políticas</t>
  </si>
  <si>
    <t>Objetivo Estratégico</t>
  </si>
  <si>
    <t xml:space="preserve">Proceso Institucional </t>
  </si>
  <si>
    <t>Proyectos</t>
  </si>
  <si>
    <t>Talento Humano</t>
  </si>
  <si>
    <t>Planeación Institucional</t>
  </si>
  <si>
    <r>
      <t>1.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Priorizar la inversión en proyectos que promuevan oportunidades para la expresión y valoración de prácticas artísticas accesibles, incluyentes y participativas, y que reconozcan la diversidad cultural de la ciudad.</t>
    </r>
  </si>
  <si>
    <t xml:space="preserve">ES - Direccionamiento Estratégico Institucional </t>
  </si>
  <si>
    <t>982 - Formación artística en la escuela y la ciudad</t>
  </si>
  <si>
    <t>Direccionamiento Estratégico y planeación</t>
  </si>
  <si>
    <t>Gestión presupuestal y eficiencia del gasto público</t>
  </si>
  <si>
    <r>
      <t>2.</t>
    </r>
    <r>
      <rPr>
        <sz val="7"/>
        <rFont val="Arial Narrow"/>
        <family val="2"/>
      </rPr>
      <t xml:space="preserve">    </t>
    </r>
    <r>
      <rPr>
        <sz val="11"/>
        <rFont val="Arial Narrow"/>
        <family val="2"/>
      </rPr>
      <t>Mejorar las condiciones para el desarrollo de las prácticas artísticas en los territorios urbanos y rurales de la ciudad, a través de la consolidación de una red de escenarios, convencionales y no convencionales, enfocando su campo de acción en las zonas menos atendidas.</t>
    </r>
  </si>
  <si>
    <t>ES - Gestión de Tecnologías de la Información y las Comunicaciones</t>
  </si>
  <si>
    <t>985 - Emprendimiento artístico y empleo del artista</t>
  </si>
  <si>
    <t>Gestión con valores para resultados</t>
  </si>
  <si>
    <t>Talento humano</t>
  </si>
  <si>
    <r>
      <t>3.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 xml:space="preserve">Fomentar la integración del campo artístico con otros saberes y disciplinas para enriquecer la práctica artística, contribuir a la sostenibilidad del campo, y generar innovación. </t>
    </r>
  </si>
  <si>
    <t>ES - Gestión Estratégica de Comunicaciones</t>
  </si>
  <si>
    <t>993 - Experiencias artísticas para la primera infancia</t>
  </si>
  <si>
    <t>Evaluación de resultados</t>
  </si>
  <si>
    <t>Integridad</t>
  </si>
  <si>
    <r>
      <t>4.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Fortalecer las estrategias de comunicación, difusión y divulgación de la oferta institucional y de otros agentes del campo artístico, a través de medios masivos, alternativos y comunitarios, para alcanzar y fidelizar los grupos de interés de la entidad.</t>
    </r>
  </si>
  <si>
    <t>ES - Gestión del Servicio a la ciudadanía</t>
  </si>
  <si>
    <t>996 - Integración entre el arte, la cultura científica, la tecnología y la ciudad</t>
  </si>
  <si>
    <t xml:space="preserve">Información y Comunicación </t>
  </si>
  <si>
    <t>Transparencia, acceso a la información pública y lucha contra la corrupción</t>
  </si>
  <si>
    <r>
      <t>5.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Propiciar dinámicas de gestión de conocimiento que permitan generar y analizar información del campo artístico, medir el impacto de las artes en la ciudad y evaluar el desempeño institucional.</t>
    </r>
  </si>
  <si>
    <t>ES - Gestión de Conocimiento</t>
  </si>
  <si>
    <t>Gestión del Conocimiento y la Innovación</t>
  </si>
  <si>
    <t>Fortalecimiento organizacional y simplificación de procesos</t>
  </si>
  <si>
    <r>
      <t>6.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Propender por el establecimiento de relaciones laborales y contractuales armónicas, colaborativas y constructivas en el equipo de trabajo que refuercen su compromiso, identidad y convicción frente a la labor desarrollada en la entidad.</t>
    </r>
  </si>
  <si>
    <t>MI - Gestión de Formación en las prácticas artísticas</t>
  </si>
  <si>
    <t>999 - Gestión, aprovechamiento económico, sostenibilidad y mejoramiento de equipamientos culturales</t>
  </si>
  <si>
    <t>Control Interno</t>
  </si>
  <si>
    <t>Servicio al ciudadano</t>
  </si>
  <si>
    <r>
      <t>7.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Implementar un modelo de gestión que facilite la articulación de los procesos institucionales, alineándolos a la misión del Idartes y las demandas de la ciudadanía y del sector.</t>
    </r>
  </si>
  <si>
    <t>MI - Gestión de Circulación de las prácticas artísticas</t>
  </si>
  <si>
    <t>1000 - Fomento a las prácticas artísticas en todas sus dimensiones</t>
  </si>
  <si>
    <t>Participación ciudadana en la gestión pública</t>
  </si>
  <si>
    <t>MI - Gestión integral de espacios culturales</t>
  </si>
  <si>
    <t>1010 - Construcción y sostenimiento de la infraestructura para las Artes</t>
  </si>
  <si>
    <t>Racionalización de trámites</t>
  </si>
  <si>
    <t>MI - Gestión de Fomento de las prácticas artísticas</t>
  </si>
  <si>
    <t>1017 - Arte para la transformación social: Prácticas artísticas incluyentes, descentralizadas y al servicio de la comunidad</t>
  </si>
  <si>
    <t>Requiere Acción de Mejoramiento</t>
  </si>
  <si>
    <t>Gestión documental</t>
  </si>
  <si>
    <t>MI - Gestión de participación y organización del sector artístico</t>
  </si>
  <si>
    <t>Si</t>
  </si>
  <si>
    <t>Gobierno Digital</t>
  </si>
  <si>
    <t>TR - Gestión Jurídica</t>
  </si>
  <si>
    <t>No</t>
  </si>
  <si>
    <t>Seguridad Digital</t>
  </si>
  <si>
    <t>Defensa jurídica</t>
  </si>
  <si>
    <t>TR - Gestión Documental</t>
  </si>
  <si>
    <t>Gestión del conocimiento y la innovación</t>
  </si>
  <si>
    <t>TR - Gestión de Bienes, servicio y planta física</t>
  </si>
  <si>
    <t>Control interno</t>
  </si>
  <si>
    <t>TR - Gestión Financiera</t>
  </si>
  <si>
    <t>Seguimiento y evaluación del desempeño institucional</t>
  </si>
  <si>
    <t xml:space="preserve">EM - Control y Evaluación institucional </t>
  </si>
  <si>
    <t>EM - Gestión Integral para la mejora continua</t>
  </si>
  <si>
    <t>VIGENCIA</t>
  </si>
  <si>
    <t>DEPENDENCIA</t>
  </si>
  <si>
    <t>Dirección General</t>
  </si>
  <si>
    <t>Oficina Asesora de Planeación</t>
  </si>
  <si>
    <t>Oficina Asesora Jurídica</t>
  </si>
  <si>
    <t>Área de Control Interno</t>
  </si>
  <si>
    <t xml:space="preserve">Área de Comunicaciones </t>
  </si>
  <si>
    <t>Subdirección de las Artes</t>
  </si>
  <si>
    <t>Área de Convocatorias</t>
  </si>
  <si>
    <t xml:space="preserve">Área de Producción </t>
  </si>
  <si>
    <t>Gerencia de Artes Audiovisuales</t>
  </si>
  <si>
    <t>Gerencia de Arte Dramático</t>
  </si>
  <si>
    <t>Gerencia de Artes Plásticas y Visuales</t>
  </si>
  <si>
    <t>Gerencia de Danza</t>
  </si>
  <si>
    <t>Gerencia de Literatura</t>
  </si>
  <si>
    <t>Gerencia de Música</t>
  </si>
  <si>
    <t>Subdirección de Formación Artística</t>
  </si>
  <si>
    <t>NIDOS</t>
  </si>
  <si>
    <t>CREA</t>
  </si>
  <si>
    <t>Subdirección de Equipamientos Culturales</t>
  </si>
  <si>
    <t>Gerencia de Escenarios</t>
  </si>
  <si>
    <t>Subdirección Administrativa y Financiera</t>
  </si>
  <si>
    <t>Área de Almacén</t>
  </si>
  <si>
    <t>Área de Atención al Ciudadano</t>
  </si>
  <si>
    <t>Área de Gestión Documental</t>
  </si>
  <si>
    <t>Área de Contabilidad</t>
  </si>
  <si>
    <t>Área de Mantenimiento</t>
  </si>
  <si>
    <t>Área de Presupuesto</t>
  </si>
  <si>
    <t>Área de Servicios Generales</t>
  </si>
  <si>
    <t>Área de Tesorería</t>
  </si>
  <si>
    <t>Área de TIC</t>
  </si>
  <si>
    <t xml:space="preserve">Suma total del valor recaudado por incapacidades </t>
  </si>
  <si>
    <t>Mide la participación de los funcionarios en las actividades programadas para bienestar</t>
  </si>
  <si>
    <t>RETENCIÓN PERSONAL DE PLANTA</t>
  </si>
  <si>
    <t>número</t>
  </si>
  <si>
    <t>a/b</t>
  </si>
  <si>
    <t xml:space="preserve">b </t>
  </si>
  <si>
    <t>Número de funcionarios que renunciarón a su cargo de derechos de carrera y Libre Nombramiento y Remoción</t>
  </si>
  <si>
    <t>Sumatoria total de funcionarios de derechos de carrera y Libre Nombramiento y Remoción</t>
  </si>
  <si>
    <t>Sumatoria total de funcionarios con derechos de carrera</t>
  </si>
  <si>
    <t>TASA DE ACCIDENTALIDAD</t>
  </si>
  <si>
    <t>Promedio de actividades de bienestar realizadas en el periodo</t>
  </si>
  <si>
    <t xml:space="preserve">Número de A.T. </t>
  </si>
  <si>
    <t>Accidentes por cada 1000 trabajadores expuestos se presentan X accidentes en el período</t>
  </si>
  <si>
    <t>Número promedio de trabajadores</t>
  </si>
  <si>
    <t>La capacidad de la entidad para amntener al personal de Planta y librenombramiento y remoción</t>
  </si>
  <si>
    <t xml:space="preserve">Mide la oportunidad que ofrece la entidad a sus funcionarios mediante el nombramiento en encargo a funcionarios con derechos de carrera. </t>
  </si>
  <si>
    <t>Capacidad de recaudo de la entidad con, respecto de las obligaciones que tienen las EPS por pago de incapacidades</t>
  </si>
  <si>
    <t>Mide el porcentaje de funcionarios que cumplen con su obligación dentro de los tiempos establecidos por la unidad de gestión</t>
  </si>
  <si>
    <t>Suma total del valor por pagar, por concepto de incapacidades</t>
  </si>
  <si>
    <t>Sumatoria de asistencias a actividades de bienestar, capacitación e incentivos realizadas en el periodo</t>
  </si>
  <si>
    <t>Eficiencia en la gestión del Talento Humano</t>
  </si>
  <si>
    <t>1TR-GTH-IND-01</t>
  </si>
  <si>
    <t xml:space="preserve">Versión: </t>
  </si>
  <si>
    <t>GESTIÓN DEL TALENTO HUMANO</t>
  </si>
  <si>
    <t>Conocer el cumplimiento dentro de los tiempos</t>
  </si>
  <si>
    <t>Niveles de participación frente a la oferta de al entidad</t>
  </si>
  <si>
    <t xml:space="preserve">Personal de planta de la entidad </t>
  </si>
  <si>
    <t>Porcentaje de funcionarios en encargo</t>
  </si>
  <si>
    <t>Capacidad de recuperar pagos por incapacidad</t>
  </si>
  <si>
    <t>&gt;1</t>
  </si>
  <si>
    <t>Entre 1 y 3</t>
  </si>
  <si>
    <t>&gt;5</t>
  </si>
  <si>
    <t>Entre 10% y 20%</t>
  </si>
  <si>
    <t>&lt;10%</t>
  </si>
  <si>
    <t>&gt;20%</t>
  </si>
  <si>
    <t>Entre 50% y 60%</t>
  </si>
  <si>
    <t>&lt;50%</t>
  </si>
  <si>
    <t>&gt;60%</t>
  </si>
  <si>
    <t>&gt;90%</t>
  </si>
  <si>
    <t>Entre 80% y 90%</t>
  </si>
  <si>
    <t>&lt;80%</t>
  </si>
  <si>
    <t>&gt;70</t>
  </si>
  <si>
    <t>&lt;20%</t>
  </si>
  <si>
    <t>Entre el 20% y el 70%</t>
  </si>
  <si>
    <t>ALCANCE  EVALUACIÓN DE DESEMPEÑO</t>
  </si>
  <si>
    <t>2. GESTIÓN DE NÓMINA</t>
  </si>
  <si>
    <t xml:space="preserve">1. RUTA DE LA FELICIDAD </t>
  </si>
  <si>
    <t>3. EVALUACIÓN DEL DESEMPEÑO</t>
  </si>
  <si>
    <t>Total funcionarios con obligación de realizar evaluación de desempeño</t>
  </si>
  <si>
    <t>PARTICIPACIÓN OFERTA DE CAPACITACIÓN, BIENESTAR E INCENTIVOS</t>
  </si>
  <si>
    <t xml:space="preserve">Número funcionarios con derechos de carrera en encargos </t>
  </si>
  <si>
    <t>Asistentes a cpacitaciones realizadas sobre evalaución de desempeño</t>
  </si>
  <si>
    <t>Eliana Ivonne Castañeda, Marisol Sanchez, Diana Melo</t>
  </si>
  <si>
    <t>n.a</t>
  </si>
  <si>
    <t xml:space="preserve">Número de casos de accidentalidad ocurridos en la entidad por cada 1000 colaboradores entre empleados y contratistas.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</si>
</sst>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23" x14ac:knownFonts="1">
    <font>
      <sz val="11"/>
      <color rgb="FF000000"/>
      <name val="Calibri"/>
    </font>
    <font>
      <sz val="11"/>
      <color rgb="FF000000"/>
      <name val="Arial Narrow"/>
      <family val="2"/>
    </font>
    <font>
      <sz val="11"/>
      <name val="Calibri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b/>
      <sz val="14"/>
      <color rgb="FF000000"/>
      <name val="Arial Narrow"/>
      <family val="2"/>
    </font>
    <font>
      <sz val="7"/>
      <color rgb="FF000000"/>
      <name val="Arial Narrow"/>
      <family val="2"/>
    </font>
    <font>
      <sz val="7"/>
      <name val="Arial Narrow"/>
      <family val="2"/>
    </font>
    <font>
      <sz val="11"/>
      <name val="Arial Narrow"/>
      <family val="2"/>
    </font>
    <font>
      <sz val="11"/>
      <name val="Calibri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i/>
      <sz val="10"/>
      <name val="Arial Narrow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6D9EEB"/>
        <bgColor rgb="FF6D9EEB"/>
      </patternFill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  <fill>
      <patternFill patternType="solid">
        <fgColor rgb="FF8E7CC3"/>
        <bgColor rgb="FF8E7CC3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F9CB9C"/>
        <bgColor rgb="FFF9CB9C"/>
      </patternFill>
    </fill>
    <fill>
      <patternFill patternType="solid">
        <fgColor rgb="FFC9DAF8"/>
        <bgColor rgb="FFC9DAF8"/>
      </patternFill>
    </fill>
    <fill>
      <patternFill patternType="solid">
        <fgColor rgb="FF64BF7C"/>
        <bgColor rgb="FF64BF7C"/>
      </patternFill>
    </fill>
    <fill>
      <patternFill patternType="solid">
        <fgColor rgb="FFFFD965"/>
        <bgColor rgb="FFFFD965"/>
      </patternFill>
    </fill>
    <fill>
      <patternFill patternType="solid">
        <fgColor rgb="FFE06666"/>
        <bgColor rgb="FFE06666"/>
      </patternFill>
    </fill>
    <fill>
      <patternFill patternType="solid">
        <fgColor rgb="FFFBFBFE"/>
        <bgColor rgb="FFFBFBFE"/>
      </patternFill>
    </fill>
    <fill>
      <patternFill patternType="solid">
        <fgColor rgb="FFFCFCFF"/>
        <bgColor rgb="FFFCFCFF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EABAB"/>
      </left>
      <right style="thin">
        <color rgb="FFAEABAB"/>
      </right>
      <top style="thin">
        <color rgb="FF000000"/>
      </top>
      <bottom style="thin">
        <color rgb="FFAEABAB"/>
      </bottom>
      <diagonal/>
    </border>
    <border>
      <left/>
      <right/>
      <top style="thin">
        <color rgb="FF000000"/>
      </top>
      <bottom/>
      <diagonal/>
    </border>
    <border>
      <left style="thin">
        <color rgb="FFAEABAB"/>
      </left>
      <right/>
      <top style="thin">
        <color rgb="FF000000"/>
      </top>
      <bottom/>
      <diagonal/>
    </border>
    <border>
      <left style="thin">
        <color rgb="FFAEABAB"/>
      </left>
      <right/>
      <top/>
      <bottom/>
      <diagonal/>
    </border>
    <border>
      <left style="thin">
        <color rgb="FF000000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/>
      <top style="thin">
        <color rgb="FFAEABAB"/>
      </top>
      <bottom style="thin">
        <color rgb="FFAEABAB"/>
      </bottom>
      <diagonal/>
    </border>
    <border>
      <left style="thin">
        <color rgb="FFAEABAB"/>
      </left>
      <right/>
      <top style="thin">
        <color rgb="FFAEABAB"/>
      </top>
      <bottom/>
      <diagonal/>
    </border>
    <border>
      <left/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/>
      <right/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/>
      <bottom style="thin">
        <color rgb="FFAEABAB"/>
      </bottom>
      <diagonal/>
    </border>
    <border>
      <left style="thin">
        <color rgb="FFAEABAB"/>
      </left>
      <right style="thin">
        <color rgb="FFAEABAB"/>
      </right>
      <top/>
      <bottom/>
      <diagonal/>
    </border>
    <border>
      <left style="thin">
        <color rgb="FFAEABAB"/>
      </left>
      <right/>
      <top style="thin">
        <color rgb="FFAEABA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220">
    <xf numFmtId="0" fontId="0" fillId="0" borderId="0" xfId="0" applyFont="1" applyAlignment="1"/>
    <xf numFmtId="0" fontId="1" fillId="8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4" borderId="15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6" fillId="0" borderId="0" xfId="0" applyFont="1"/>
    <xf numFmtId="0" fontId="1" fillId="0" borderId="18" xfId="0" applyFont="1" applyBorder="1"/>
    <xf numFmtId="0" fontId="1" fillId="0" borderId="0" xfId="0" applyFont="1"/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3" fillId="4" borderId="25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vertical="center" wrapText="1"/>
    </xf>
    <xf numFmtId="0" fontId="1" fillId="4" borderId="26" xfId="0" applyFont="1" applyFill="1" applyBorder="1" applyAlignment="1">
      <alignment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3" fillId="4" borderId="30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4" borderId="31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2" xfId="0" applyFont="1" applyBorder="1"/>
    <xf numFmtId="0" fontId="3" fillId="0" borderId="29" xfId="0" applyFont="1" applyBorder="1"/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1" fillId="0" borderId="0" xfId="0" applyFont="1" applyAlignment="1"/>
    <xf numFmtId="0" fontId="3" fillId="8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0" fillId="0" borderId="1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0" fontId="10" fillId="0" borderId="5" xfId="0" applyFont="1" applyFill="1" applyBorder="1"/>
    <xf numFmtId="0" fontId="10" fillId="0" borderId="6" xfId="0" applyFont="1" applyFill="1" applyBorder="1"/>
    <xf numFmtId="0" fontId="10" fillId="0" borderId="13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4" fillId="0" borderId="0" xfId="0" applyFont="1" applyAlignment="1"/>
    <xf numFmtId="0" fontId="16" fillId="5" borderId="8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left" vertical="center"/>
    </xf>
    <xf numFmtId="2" fontId="14" fillId="0" borderId="12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5" borderId="11" xfId="0" applyFont="1" applyFill="1" applyBorder="1" applyAlignment="1">
      <alignment horizontal="center" vertical="center" wrapText="1"/>
    </xf>
    <xf numFmtId="2" fontId="14" fillId="12" borderId="10" xfId="0" applyNumberFormat="1" applyFont="1" applyFill="1" applyBorder="1" applyAlignment="1">
      <alignment horizontal="center" vertical="center"/>
    </xf>
    <xf numFmtId="2" fontId="14" fillId="13" borderId="10" xfId="0" applyNumberFormat="1" applyFont="1" applyFill="1" applyBorder="1" applyAlignment="1">
      <alignment horizontal="center" vertical="center"/>
    </xf>
    <xf numFmtId="2" fontId="14" fillId="14" borderId="10" xfId="0" applyNumberFormat="1" applyFont="1" applyFill="1" applyBorder="1" applyAlignment="1">
      <alignment horizontal="center" vertical="center"/>
    </xf>
    <xf numFmtId="2" fontId="14" fillId="7" borderId="13" xfId="0" applyNumberFormat="1" applyFont="1" applyFill="1" applyBorder="1" applyAlignment="1">
      <alignment horizontal="center" vertical="center" wrapText="1"/>
    </xf>
    <xf numFmtId="2" fontId="14" fillId="7" borderId="1" xfId="0" applyNumberFormat="1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/>
    </xf>
    <xf numFmtId="0" fontId="16" fillId="15" borderId="12" xfId="0" applyFont="1" applyFill="1" applyBorder="1" applyAlignment="1">
      <alignment horizontal="center" vertical="center"/>
    </xf>
    <xf numFmtId="0" fontId="15" fillId="0" borderId="0" xfId="0" applyFont="1"/>
    <xf numFmtId="164" fontId="15" fillId="0" borderId="11" xfId="0" applyNumberFormat="1" applyFont="1" applyBorder="1" applyAlignment="1"/>
    <xf numFmtId="1" fontId="14" fillId="0" borderId="12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2" fillId="0" borderId="5" xfId="0" applyFont="1" applyBorder="1" applyAlignment="1"/>
    <xf numFmtId="0" fontId="15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2" fontId="15" fillId="0" borderId="10" xfId="0" applyNumberFormat="1" applyFont="1" applyBorder="1" applyAlignment="1">
      <alignment horizontal="center" vertical="center"/>
    </xf>
    <xf numFmtId="9" fontId="15" fillId="0" borderId="10" xfId="0" applyNumberFormat="1" applyFont="1" applyBorder="1" applyAlignment="1">
      <alignment horizontal="center" vertical="center"/>
    </xf>
    <xf numFmtId="2" fontId="15" fillId="0" borderId="10" xfId="0" applyNumberFormat="1" applyFont="1" applyBorder="1" applyAlignment="1">
      <alignment horizontal="center" vertical="center" wrapText="1"/>
    </xf>
    <xf numFmtId="10" fontId="14" fillId="0" borderId="12" xfId="1" applyNumberFormat="1" applyFont="1" applyBorder="1" applyAlignment="1">
      <alignment horizontal="center" vertical="center"/>
    </xf>
    <xf numFmtId="0" fontId="1" fillId="16" borderId="36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5" fillId="0" borderId="36" xfId="0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6" xfId="0" applyFont="1" applyBorder="1"/>
    <xf numFmtId="0" fontId="2" fillId="0" borderId="7" xfId="0" applyFont="1" applyBorder="1"/>
    <xf numFmtId="0" fontId="2" fillId="0" borderId="26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" fillId="0" borderId="4" xfId="0" applyFont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11" xfId="0" applyFont="1" applyFill="1" applyBorder="1"/>
    <xf numFmtId="0" fontId="20" fillId="0" borderId="11" xfId="0" applyFont="1" applyFill="1" applyBorder="1"/>
    <xf numFmtId="0" fontId="4" fillId="11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/>
    <xf numFmtId="0" fontId="2" fillId="0" borderId="6" xfId="0" applyFont="1" applyFill="1" applyBorder="1"/>
    <xf numFmtId="0" fontId="6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3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5" xfId="0" applyFont="1" applyFill="1" applyBorder="1" applyAlignment="1">
      <alignment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6" fillId="0" borderId="26" xfId="0" applyFont="1" applyBorder="1"/>
    <xf numFmtId="0" fontId="6" fillId="0" borderId="9" xfId="0" applyFont="1" applyBorder="1"/>
    <xf numFmtId="0" fontId="6" fillId="0" borderId="5" xfId="0" applyFont="1" applyBorder="1"/>
    <xf numFmtId="0" fontId="6" fillId="0" borderId="6" xfId="0" applyFont="1" applyBorder="1"/>
    <xf numFmtId="0" fontId="4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8" borderId="8" xfId="0" applyFont="1" applyFill="1" applyBorder="1" applyAlignment="1">
      <alignment horizontal="center" vertical="center" wrapText="1"/>
    </xf>
    <xf numFmtId="0" fontId="6" fillId="0" borderId="10" xfId="0" applyFont="1" applyBorder="1"/>
    <xf numFmtId="0" fontId="4" fillId="0" borderId="11" xfId="0" applyFont="1" applyBorder="1" applyAlignment="1">
      <alignment horizontal="center" wrapText="1"/>
    </xf>
    <xf numFmtId="0" fontId="6" fillId="0" borderId="4" xfId="0" applyFont="1" applyBorder="1"/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0" borderId="36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14" fillId="9" borderId="4" xfId="0" applyFont="1" applyFill="1" applyBorder="1" applyAlignment="1">
      <alignment horizontal="left" vertical="top"/>
    </xf>
    <xf numFmtId="0" fontId="15" fillId="0" borderId="5" xfId="0" applyFont="1" applyBorder="1"/>
    <xf numFmtId="0" fontId="15" fillId="0" borderId="6" xfId="0" applyFont="1" applyBorder="1"/>
    <xf numFmtId="0" fontId="16" fillId="15" borderId="4" xfId="0" applyFont="1" applyFill="1" applyBorder="1" applyAlignment="1">
      <alignment horizontal="left" vertical="center"/>
    </xf>
    <xf numFmtId="164" fontId="15" fillId="0" borderId="4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5" fillId="0" borderId="9" xfId="0" applyFont="1" applyBorder="1"/>
    <xf numFmtId="0" fontId="16" fillId="5" borderId="1" xfId="0" applyFont="1" applyFill="1" applyBorder="1" applyAlignment="1">
      <alignment horizontal="center" vertical="center"/>
    </xf>
    <xf numFmtId="0" fontId="15" fillId="0" borderId="2" xfId="0" applyFont="1" applyBorder="1"/>
    <xf numFmtId="0" fontId="15" fillId="0" borderId="3" xfId="0" applyFont="1" applyBorder="1"/>
    <xf numFmtId="0" fontId="19" fillId="0" borderId="4" xfId="0" applyFont="1" applyBorder="1" applyAlignment="1"/>
    <xf numFmtId="0" fontId="15" fillId="7" borderId="4" xfId="0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center" vertical="center" wrapText="1"/>
    </xf>
    <xf numFmtId="2" fontId="16" fillId="10" borderId="1" xfId="0" applyNumberFormat="1" applyFont="1" applyFill="1" applyBorder="1" applyAlignment="1">
      <alignment horizontal="center" vertical="center" wrapText="1"/>
    </xf>
    <xf numFmtId="2" fontId="17" fillId="5" borderId="4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5" fillId="0" borderId="16" xfId="0" applyFont="1" applyBorder="1"/>
    <xf numFmtId="0" fontId="15" fillId="0" borderId="7" xfId="0" applyFont="1" applyBorder="1"/>
    <xf numFmtId="0" fontId="15" fillId="0" borderId="26" xfId="0" applyFont="1" applyBorder="1"/>
    <xf numFmtId="0" fontId="16" fillId="0" borderId="3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14" fontId="15" fillId="0" borderId="5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571501</xdr:colOff>
      <xdr:row>0</xdr:row>
      <xdr:rowOff>25401</xdr:rowOff>
    </xdr:from>
    <xdr:ext cx="523874" cy="5143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1" y="25401"/>
          <a:ext cx="523874" cy="5143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28575</xdr:rowOff>
    </xdr:from>
    <xdr:ext cx="65722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28575"/>
          <a:ext cx="657225" cy="6477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0</xdr:row>
      <xdr:rowOff>57150</xdr:rowOff>
    </xdr:from>
    <xdr:ext cx="619125" cy="6096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57150"/>
          <a:ext cx="619125" cy="609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4C2F4"/>
    <outlinePr summaryBelow="0" summaryRight="0"/>
  </sheetPr>
  <dimension ref="A1:K31"/>
  <sheetViews>
    <sheetView showGridLines="0" tabSelected="1" zoomScaleNormal="100" zoomScaleSheetLayoutView="100" workbookViewId="0">
      <selection activeCell="K12" sqref="K12"/>
    </sheetView>
  </sheetViews>
  <sheetFormatPr baseColWidth="10" defaultColWidth="14.42578125" defaultRowHeight="15" customHeight="1" x14ac:dyDescent="0.25"/>
  <cols>
    <col min="1" max="1" width="23.28515625" customWidth="1"/>
    <col min="2" max="2" width="26.28515625" customWidth="1"/>
    <col min="3" max="3" width="38" customWidth="1"/>
    <col min="4" max="4" width="5.140625" customWidth="1"/>
    <col min="5" max="5" width="14.5703125" customWidth="1"/>
    <col min="6" max="6" width="10.5703125" customWidth="1"/>
    <col min="7" max="7" width="11.28515625" customWidth="1"/>
    <col min="8" max="8" width="10.42578125" customWidth="1"/>
    <col min="9" max="9" width="18.5703125" customWidth="1"/>
    <col min="10" max="10" width="9.5703125" customWidth="1"/>
    <col min="11" max="11" width="9.42578125" customWidth="1"/>
  </cols>
  <sheetData>
    <row r="1" spans="1:11" ht="15.75" customHeight="1" x14ac:dyDescent="0.25">
      <c r="A1" s="120"/>
      <c r="B1" s="121"/>
      <c r="C1" s="130" t="s">
        <v>0</v>
      </c>
      <c r="D1" s="130"/>
      <c r="E1" s="130"/>
      <c r="F1" s="130"/>
      <c r="G1" s="130"/>
      <c r="H1" s="130"/>
      <c r="I1" s="75" t="s">
        <v>1</v>
      </c>
      <c r="J1" s="131" t="s">
        <v>210</v>
      </c>
      <c r="K1" s="132"/>
    </row>
    <row r="2" spans="1:11" ht="15.75" customHeight="1" x14ac:dyDescent="0.25">
      <c r="A2" s="122"/>
      <c r="B2" s="123"/>
      <c r="C2" s="130"/>
      <c r="D2" s="130"/>
      <c r="E2" s="130"/>
      <c r="F2" s="130"/>
      <c r="G2" s="130"/>
      <c r="H2" s="130"/>
      <c r="I2" s="75" t="s">
        <v>3</v>
      </c>
      <c r="J2" s="133">
        <v>43334</v>
      </c>
      <c r="K2" s="132"/>
    </row>
    <row r="3" spans="1:11" ht="18" customHeight="1" x14ac:dyDescent="0.25">
      <c r="A3" s="122"/>
      <c r="B3" s="123"/>
      <c r="C3" s="130" t="s">
        <v>2</v>
      </c>
      <c r="D3" s="130"/>
      <c r="E3" s="130"/>
      <c r="F3" s="130"/>
      <c r="G3" s="130"/>
      <c r="H3" s="130"/>
      <c r="I3" s="75" t="s">
        <v>211</v>
      </c>
      <c r="J3" s="131">
        <v>1</v>
      </c>
      <c r="K3" s="132"/>
    </row>
    <row r="4" spans="1:11" ht="21" customHeight="1" x14ac:dyDescent="0.25">
      <c r="A4" s="126" t="s">
        <v>5</v>
      </c>
      <c r="B4" s="127"/>
      <c r="C4" s="127"/>
      <c r="D4" s="127"/>
      <c r="E4" s="127"/>
      <c r="F4" s="127"/>
      <c r="G4" s="127"/>
      <c r="H4" s="127"/>
      <c r="I4" s="127"/>
      <c r="J4" s="127"/>
      <c r="K4" s="125"/>
    </row>
    <row r="5" spans="1:11" ht="23.25" customHeight="1" x14ac:dyDescent="0.25">
      <c r="A5" s="124" t="s">
        <v>4</v>
      </c>
      <c r="B5" s="125"/>
      <c r="C5" s="128" t="s">
        <v>209</v>
      </c>
      <c r="D5" s="134"/>
      <c r="E5" s="134"/>
      <c r="F5" s="134"/>
      <c r="G5" s="134"/>
      <c r="H5" s="134"/>
      <c r="I5" s="134"/>
      <c r="J5" s="134"/>
      <c r="K5" s="135"/>
    </row>
    <row r="6" spans="1:11" ht="24.75" customHeight="1" x14ac:dyDescent="0.25">
      <c r="A6" s="124" t="s">
        <v>11</v>
      </c>
      <c r="B6" s="125"/>
      <c r="C6" s="128" t="s">
        <v>12</v>
      </c>
      <c r="D6" s="127"/>
      <c r="E6" s="127"/>
      <c r="F6" s="127"/>
      <c r="G6" s="127"/>
      <c r="H6" s="127"/>
      <c r="I6" s="127"/>
      <c r="J6" s="127"/>
      <c r="K6" s="125"/>
    </row>
    <row r="7" spans="1:11" ht="23.25" customHeight="1" x14ac:dyDescent="0.25">
      <c r="A7" s="124" t="s">
        <v>14</v>
      </c>
      <c r="B7" s="125"/>
      <c r="C7" s="129" t="s">
        <v>15</v>
      </c>
      <c r="D7" s="127"/>
      <c r="E7" s="127"/>
      <c r="F7" s="127"/>
      <c r="G7" s="127"/>
      <c r="H7" s="127"/>
      <c r="I7" s="127"/>
      <c r="J7" s="127"/>
      <c r="K7" s="125"/>
    </row>
    <row r="8" spans="1:11" ht="33" customHeight="1" x14ac:dyDescent="0.25">
      <c r="A8" s="124" t="s">
        <v>18</v>
      </c>
      <c r="B8" s="125"/>
      <c r="C8" s="129" t="s">
        <v>21</v>
      </c>
      <c r="D8" s="127"/>
      <c r="E8" s="127"/>
      <c r="F8" s="127"/>
      <c r="G8" s="127"/>
      <c r="H8" s="127"/>
      <c r="I8" s="127"/>
      <c r="J8" s="127"/>
      <c r="K8" s="125"/>
    </row>
    <row r="9" spans="1:11" ht="46.5" customHeight="1" x14ac:dyDescent="0.25">
      <c r="A9" s="124" t="s">
        <v>35</v>
      </c>
      <c r="B9" s="127"/>
      <c r="C9" s="129" t="s">
        <v>37</v>
      </c>
      <c r="D9" s="127"/>
      <c r="E9" s="125"/>
      <c r="F9" s="124" t="s">
        <v>38</v>
      </c>
      <c r="G9" s="127"/>
      <c r="H9" s="140" t="s">
        <v>39</v>
      </c>
      <c r="I9" s="127"/>
      <c r="J9" s="127"/>
      <c r="K9" s="125"/>
    </row>
    <row r="10" spans="1:11" ht="16.5" customHeight="1" x14ac:dyDescent="0.25">
      <c r="A10" s="142"/>
      <c r="B10" s="127"/>
      <c r="C10" s="127"/>
      <c r="D10" s="127"/>
      <c r="E10" s="127"/>
      <c r="F10" s="127"/>
      <c r="G10" s="127"/>
      <c r="H10" s="127"/>
      <c r="I10" s="127"/>
      <c r="J10" s="127"/>
      <c r="K10" s="125"/>
    </row>
    <row r="11" spans="1:11" ht="21" customHeight="1" x14ac:dyDescent="0.25">
      <c r="A11" s="141" t="s">
        <v>42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5"/>
    </row>
    <row r="12" spans="1:11" ht="12.75" customHeight="1" x14ac:dyDescent="0.25">
      <c r="A12" s="4" t="s">
        <v>44</v>
      </c>
      <c r="B12" s="4" t="s">
        <v>22</v>
      </c>
      <c r="C12" s="4" t="s">
        <v>42</v>
      </c>
      <c r="D12" s="139" t="s">
        <v>34</v>
      </c>
      <c r="E12" s="127"/>
      <c r="F12" s="127"/>
      <c r="G12" s="125"/>
      <c r="H12" s="5" t="s">
        <v>46</v>
      </c>
      <c r="I12" s="138" t="s">
        <v>47</v>
      </c>
      <c r="J12" s="125"/>
      <c r="K12" s="6" t="s">
        <v>49</v>
      </c>
    </row>
    <row r="13" spans="1:11" s="48" customFormat="1" ht="66" customHeight="1" x14ac:dyDescent="0.25">
      <c r="A13" s="88" t="s">
        <v>235</v>
      </c>
      <c r="B13" s="118" t="s">
        <v>191</v>
      </c>
      <c r="C13" s="144" t="s">
        <v>203</v>
      </c>
      <c r="D13" s="47" t="s">
        <v>52</v>
      </c>
      <c r="E13" s="150" t="s">
        <v>195</v>
      </c>
      <c r="F13" s="147"/>
      <c r="G13" s="148"/>
      <c r="H13" s="47" t="s">
        <v>62</v>
      </c>
      <c r="I13" s="103" t="s">
        <v>215</v>
      </c>
      <c r="J13" s="113" t="s">
        <v>59</v>
      </c>
      <c r="K13" s="113" t="s">
        <v>62</v>
      </c>
    </row>
    <row r="14" spans="1:11" s="48" customFormat="1" ht="48" customHeight="1" x14ac:dyDescent="0.25">
      <c r="A14" s="89"/>
      <c r="B14" s="136"/>
      <c r="C14" s="136"/>
      <c r="D14" s="47" t="s">
        <v>194</v>
      </c>
      <c r="E14" s="146" t="s">
        <v>196</v>
      </c>
      <c r="F14" s="147"/>
      <c r="G14" s="148"/>
      <c r="H14" s="47" t="s">
        <v>62</v>
      </c>
      <c r="I14" s="137"/>
      <c r="J14" s="136"/>
      <c r="K14" s="136"/>
    </row>
    <row r="15" spans="1:11" s="48" customFormat="1" ht="35.25" customHeight="1" x14ac:dyDescent="0.25">
      <c r="A15" s="89"/>
      <c r="B15" s="118" t="s">
        <v>61</v>
      </c>
      <c r="C15" s="144" t="s">
        <v>204</v>
      </c>
      <c r="D15" s="47" t="s">
        <v>52</v>
      </c>
      <c r="E15" s="149" t="s">
        <v>239</v>
      </c>
      <c r="F15" s="147"/>
      <c r="G15" s="148"/>
      <c r="H15" s="47" t="s">
        <v>62</v>
      </c>
      <c r="I15" s="103" t="s">
        <v>216</v>
      </c>
      <c r="J15" s="113" t="s">
        <v>63</v>
      </c>
      <c r="K15" s="113" t="s">
        <v>64</v>
      </c>
    </row>
    <row r="16" spans="1:11" s="48" customFormat="1" ht="39" customHeight="1" x14ac:dyDescent="0.25">
      <c r="A16" s="89"/>
      <c r="B16" s="136"/>
      <c r="C16" s="136"/>
      <c r="D16" s="47" t="s">
        <v>60</v>
      </c>
      <c r="E16" s="149" t="s">
        <v>197</v>
      </c>
      <c r="F16" s="147"/>
      <c r="G16" s="148"/>
      <c r="H16" s="47" t="s">
        <v>62</v>
      </c>
      <c r="I16" s="137"/>
      <c r="J16" s="136"/>
      <c r="K16" s="136"/>
    </row>
    <row r="17" spans="1:11" s="48" customFormat="1" ht="34.5" customHeight="1" x14ac:dyDescent="0.25">
      <c r="A17" s="89"/>
      <c r="B17" s="162" t="s">
        <v>198</v>
      </c>
      <c r="C17" s="113" t="s">
        <v>243</v>
      </c>
      <c r="D17" s="49" t="s">
        <v>52</v>
      </c>
      <c r="E17" s="95" t="s">
        <v>200</v>
      </c>
      <c r="F17" s="96"/>
      <c r="G17" s="97"/>
      <c r="H17" s="78" t="s">
        <v>62</v>
      </c>
      <c r="I17" s="103" t="s">
        <v>201</v>
      </c>
      <c r="J17" s="101" t="s">
        <v>193</v>
      </c>
      <c r="K17" s="113" t="s">
        <v>192</v>
      </c>
    </row>
    <row r="18" spans="1:11" s="48" customFormat="1" ht="57" customHeight="1" x14ac:dyDescent="0.3">
      <c r="A18" s="89"/>
      <c r="B18" s="163"/>
      <c r="C18" s="166"/>
      <c r="D18" s="49" t="s">
        <v>60</v>
      </c>
      <c r="E18" s="50" t="s">
        <v>202</v>
      </c>
      <c r="F18" s="51"/>
      <c r="G18" s="52"/>
      <c r="H18" s="53" t="s">
        <v>62</v>
      </c>
      <c r="I18" s="104"/>
      <c r="J18" s="102"/>
      <c r="K18" s="114"/>
    </row>
    <row r="19" spans="1:11" s="48" customFormat="1" ht="30.75" customHeight="1" x14ac:dyDescent="0.25">
      <c r="A19" s="89"/>
      <c r="B19" s="88" t="s">
        <v>238</v>
      </c>
      <c r="C19" s="105" t="s">
        <v>190</v>
      </c>
      <c r="D19" s="7" t="s">
        <v>52</v>
      </c>
      <c r="E19" s="107" t="s">
        <v>208</v>
      </c>
      <c r="F19" s="108"/>
      <c r="G19" s="109"/>
      <c r="H19" s="79" t="s">
        <v>62</v>
      </c>
      <c r="I19" s="99" t="s">
        <v>214</v>
      </c>
      <c r="J19" s="91" t="s">
        <v>63</v>
      </c>
      <c r="K19" s="93" t="s">
        <v>64</v>
      </c>
    </row>
    <row r="20" spans="1:11" s="48" customFormat="1" ht="30.75" customHeight="1" x14ac:dyDescent="0.25">
      <c r="A20" s="90"/>
      <c r="B20" s="89"/>
      <c r="C20" s="106"/>
      <c r="D20" s="81" t="s">
        <v>60</v>
      </c>
      <c r="E20" s="110" t="s">
        <v>199</v>
      </c>
      <c r="F20" s="111"/>
      <c r="G20" s="112"/>
      <c r="H20" s="82" t="s">
        <v>62</v>
      </c>
      <c r="I20" s="100"/>
      <c r="J20" s="92"/>
      <c r="K20" s="94"/>
    </row>
    <row r="21" spans="1:11" s="48" customFormat="1" ht="30.75" customHeight="1" x14ac:dyDescent="0.25">
      <c r="A21" s="118" t="s">
        <v>234</v>
      </c>
      <c r="B21" s="118" t="s">
        <v>65</v>
      </c>
      <c r="C21" s="144" t="s">
        <v>205</v>
      </c>
      <c r="D21" s="47" t="s">
        <v>52</v>
      </c>
      <c r="E21" s="149" t="s">
        <v>189</v>
      </c>
      <c r="F21" s="147"/>
      <c r="G21" s="148"/>
      <c r="H21" s="47" t="s">
        <v>66</v>
      </c>
      <c r="I21" s="103" t="s">
        <v>217</v>
      </c>
      <c r="J21" s="113" t="s">
        <v>63</v>
      </c>
      <c r="K21" s="113" t="s">
        <v>64</v>
      </c>
    </row>
    <row r="22" spans="1:11" s="48" customFormat="1" ht="30.75" customHeight="1" x14ac:dyDescent="0.25">
      <c r="A22" s="143"/>
      <c r="B22" s="136"/>
      <c r="C22" s="136"/>
      <c r="D22" s="47" t="s">
        <v>60</v>
      </c>
      <c r="E22" s="149" t="s">
        <v>207</v>
      </c>
      <c r="F22" s="147"/>
      <c r="G22" s="148"/>
      <c r="H22" s="47" t="s">
        <v>66</v>
      </c>
      <c r="I22" s="145"/>
      <c r="J22" s="114"/>
      <c r="K22" s="114"/>
    </row>
    <row r="23" spans="1:11" s="48" customFormat="1" ht="30" customHeight="1" x14ac:dyDescent="0.25">
      <c r="A23" s="118" t="s">
        <v>236</v>
      </c>
      <c r="B23" s="118" t="s">
        <v>233</v>
      </c>
      <c r="C23" s="164" t="s">
        <v>206</v>
      </c>
      <c r="D23" s="47" t="s">
        <v>52</v>
      </c>
      <c r="E23" s="149" t="s">
        <v>240</v>
      </c>
      <c r="F23" s="161"/>
      <c r="G23" s="161"/>
      <c r="H23" s="80" t="s">
        <v>62</v>
      </c>
      <c r="I23" s="98" t="s">
        <v>213</v>
      </c>
      <c r="J23" s="115" t="s">
        <v>63</v>
      </c>
      <c r="K23" s="101" t="s">
        <v>64</v>
      </c>
    </row>
    <row r="24" spans="1:11" s="48" customFormat="1" ht="30.75" customHeight="1" x14ac:dyDescent="0.25">
      <c r="A24" s="119"/>
      <c r="B24" s="136"/>
      <c r="C24" s="165"/>
      <c r="D24" s="47" t="s">
        <v>60</v>
      </c>
      <c r="E24" s="149" t="s">
        <v>237</v>
      </c>
      <c r="F24" s="161"/>
      <c r="G24" s="161"/>
      <c r="H24" s="80" t="s">
        <v>62</v>
      </c>
      <c r="I24" s="98"/>
      <c r="J24" s="116"/>
      <c r="K24" s="117"/>
    </row>
    <row r="25" spans="1:11" ht="16.5" x14ac:dyDescent="0.25">
      <c r="A25" s="155"/>
      <c r="B25" s="156"/>
      <c r="C25" s="156"/>
      <c r="D25" s="156"/>
      <c r="E25" s="156"/>
      <c r="F25" s="156"/>
      <c r="G25" s="156"/>
      <c r="H25" s="156"/>
      <c r="I25" s="156"/>
      <c r="J25" s="156"/>
      <c r="K25" s="157"/>
    </row>
    <row r="26" spans="1:11" ht="19.5" customHeight="1" x14ac:dyDescent="0.3">
      <c r="A26" s="158" t="s">
        <v>84</v>
      </c>
      <c r="B26" s="123"/>
      <c r="C26" s="159"/>
      <c r="D26" s="159"/>
      <c r="E26" s="159"/>
      <c r="F26" s="159"/>
      <c r="G26" s="159"/>
      <c r="H26" s="159"/>
      <c r="I26" s="159"/>
      <c r="J26" s="159"/>
      <c r="K26" s="160"/>
    </row>
    <row r="27" spans="1:11" ht="18.75" customHeight="1" x14ac:dyDescent="0.25">
      <c r="A27" s="151"/>
      <c r="B27" s="151"/>
      <c r="C27" s="152"/>
      <c r="D27" s="153"/>
      <c r="E27" s="153"/>
      <c r="F27" s="153"/>
      <c r="G27" s="153"/>
      <c r="H27" s="153"/>
      <c r="I27" s="153"/>
      <c r="J27" s="153"/>
      <c r="K27" s="154"/>
    </row>
    <row r="28" spans="1:11" ht="18.75" customHeight="1" x14ac:dyDescent="0.25">
      <c r="A28" s="151"/>
      <c r="B28" s="151"/>
      <c r="C28" s="152"/>
      <c r="D28" s="153"/>
      <c r="E28" s="153"/>
      <c r="F28" s="153"/>
      <c r="G28" s="153"/>
      <c r="H28" s="153"/>
      <c r="I28" s="153"/>
      <c r="J28" s="153"/>
      <c r="K28" s="154"/>
    </row>
    <row r="29" spans="1:11" ht="18.75" customHeight="1" x14ac:dyDescent="0.25">
      <c r="A29" s="151"/>
      <c r="B29" s="151"/>
      <c r="C29" s="152"/>
      <c r="D29" s="153"/>
      <c r="E29" s="153"/>
      <c r="F29" s="153"/>
      <c r="G29" s="153"/>
      <c r="H29" s="153"/>
      <c r="I29" s="153"/>
      <c r="J29" s="153"/>
      <c r="K29" s="154"/>
    </row>
    <row r="30" spans="1:11" ht="18.75" customHeight="1" x14ac:dyDescent="0.25">
      <c r="A30" s="151"/>
      <c r="B30" s="151"/>
      <c r="C30" s="152"/>
      <c r="D30" s="153"/>
      <c r="E30" s="153"/>
      <c r="F30" s="153"/>
      <c r="G30" s="153"/>
      <c r="H30" s="153"/>
      <c r="I30" s="153"/>
      <c r="J30" s="153"/>
      <c r="K30" s="154"/>
    </row>
    <row r="31" spans="1:11" ht="18.75" customHeight="1" x14ac:dyDescent="0.25">
      <c r="A31" s="151"/>
      <c r="B31" s="151"/>
      <c r="C31" s="152"/>
      <c r="D31" s="153"/>
      <c r="E31" s="153"/>
      <c r="F31" s="153"/>
      <c r="G31" s="153"/>
      <c r="H31" s="153"/>
      <c r="I31" s="153"/>
      <c r="J31" s="153"/>
      <c r="K31" s="154"/>
    </row>
  </sheetData>
  <mergeCells count="79">
    <mergeCell ref="A29:B29"/>
    <mergeCell ref="C29:K29"/>
    <mergeCell ref="A30:B30"/>
    <mergeCell ref="C30:K30"/>
    <mergeCell ref="A31:B31"/>
    <mergeCell ref="C31:K31"/>
    <mergeCell ref="E24:G24"/>
    <mergeCell ref="E23:G23"/>
    <mergeCell ref="B23:B24"/>
    <mergeCell ref="B17:B18"/>
    <mergeCell ref="C23:C24"/>
    <mergeCell ref="C17:C18"/>
    <mergeCell ref="A27:B27"/>
    <mergeCell ref="C27:K27"/>
    <mergeCell ref="A28:B28"/>
    <mergeCell ref="C28:K28"/>
    <mergeCell ref="A25:K25"/>
    <mergeCell ref="A26:K26"/>
    <mergeCell ref="B13:B14"/>
    <mergeCell ref="C15:C16"/>
    <mergeCell ref="K15:K16"/>
    <mergeCell ref="I21:I22"/>
    <mergeCell ref="E14:G14"/>
    <mergeCell ref="E21:G21"/>
    <mergeCell ref="E22:G22"/>
    <mergeCell ref="B15:B16"/>
    <mergeCell ref="K21:K22"/>
    <mergeCell ref="E15:G15"/>
    <mergeCell ref="C13:C14"/>
    <mergeCell ref="C21:C22"/>
    <mergeCell ref="E16:G16"/>
    <mergeCell ref="E13:G13"/>
    <mergeCell ref="A9:B9"/>
    <mergeCell ref="J21:J22"/>
    <mergeCell ref="J15:J16"/>
    <mergeCell ref="I15:I16"/>
    <mergeCell ref="I13:I14"/>
    <mergeCell ref="J13:J14"/>
    <mergeCell ref="I12:J12"/>
    <mergeCell ref="D12:G12"/>
    <mergeCell ref="C9:E9"/>
    <mergeCell ref="F9:G9"/>
    <mergeCell ref="H9:K9"/>
    <mergeCell ref="A11:K11"/>
    <mergeCell ref="A10:K10"/>
    <mergeCell ref="B21:B22"/>
    <mergeCell ref="A21:A22"/>
    <mergeCell ref="K13:K14"/>
    <mergeCell ref="C8:K8"/>
    <mergeCell ref="A6:B6"/>
    <mergeCell ref="A8:B8"/>
    <mergeCell ref="A7:B7"/>
    <mergeCell ref="C5:K5"/>
    <mergeCell ref="A1:B3"/>
    <mergeCell ref="A5:B5"/>
    <mergeCell ref="A4:K4"/>
    <mergeCell ref="C6:K6"/>
    <mergeCell ref="C7:K7"/>
    <mergeCell ref="C1:H2"/>
    <mergeCell ref="C3:H3"/>
    <mergeCell ref="J1:K1"/>
    <mergeCell ref="J2:K2"/>
    <mergeCell ref="J3:K3"/>
    <mergeCell ref="A13:A20"/>
    <mergeCell ref="J19:J20"/>
    <mergeCell ref="K19:K20"/>
    <mergeCell ref="E17:G17"/>
    <mergeCell ref="I23:I24"/>
    <mergeCell ref="I19:I20"/>
    <mergeCell ref="J17:J18"/>
    <mergeCell ref="I17:I18"/>
    <mergeCell ref="B19:B20"/>
    <mergeCell ref="C19:C20"/>
    <mergeCell ref="E19:G19"/>
    <mergeCell ref="E20:G20"/>
    <mergeCell ref="K17:K18"/>
    <mergeCell ref="J23:J24"/>
    <mergeCell ref="K23:K24"/>
    <mergeCell ref="A23:A24"/>
  </mergeCells>
  <pageMargins left="0.7" right="0.7" top="0.75" bottom="0.75" header="0" footer="0"/>
  <pageSetup scale="69" orientation="landscape" horizontalDpi="4294967294" verticalDpi="4294967294" r:id="rId1"/>
  <rowBreaks count="1" manualBreakCount="1">
    <brk id="2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>
          <x14:formula1>
            <xm:f>Listas!$F$9:$F$17</xm:f>
          </x14:formula1>
          <xm:sqref>C9</xm:sqref>
        </x14:dataValidation>
        <x14:dataValidation type="list" allowBlank="1">
          <x14:formula1>
            <xm:f>Listas!$B$2:$B$4</xm:f>
          </x14:formula1>
          <xm:sqref>H9</xm:sqref>
        </x14:dataValidation>
        <x14:dataValidation type="list" allowBlank="1">
          <x14:formula1>
            <xm:f>Listas!$D$9:$D$15</xm:f>
          </x14:formula1>
          <xm:sqref>C8</xm:sqref>
        </x14:dataValidation>
        <x14:dataValidation type="list" allowBlank="1">
          <x14:formula1>
            <xm:f>Listas!$E$9:$E$25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4A7D6"/>
    <outlinePr summaryBelow="0" summaryRight="0"/>
  </sheetPr>
  <dimension ref="A1:O23"/>
  <sheetViews>
    <sheetView showGridLines="0" zoomScale="85" zoomScaleNormal="85" workbookViewId="0">
      <selection activeCell="C7" sqref="C7:H7"/>
    </sheetView>
  </sheetViews>
  <sheetFormatPr baseColWidth="10" defaultColWidth="14.42578125" defaultRowHeight="15" customHeight="1" x14ac:dyDescent="0.3"/>
  <cols>
    <col min="1" max="1" width="17.7109375" style="45" customWidth="1"/>
    <col min="2" max="2" width="29.7109375" style="45" customWidth="1"/>
    <col min="3" max="3" width="12.7109375" style="45" customWidth="1"/>
    <col min="4" max="4" width="9" style="45" bestFit="1" customWidth="1"/>
    <col min="5" max="5" width="7" style="45" bestFit="1" customWidth="1"/>
    <col min="6" max="15" width="10.7109375" style="45" customWidth="1"/>
    <col min="16" max="16384" width="14.42578125" style="45"/>
  </cols>
  <sheetData>
    <row r="1" spans="1:15" ht="24" customHeight="1" x14ac:dyDescent="0.3">
      <c r="A1" s="186"/>
      <c r="B1" s="130" t="s">
        <v>212</v>
      </c>
      <c r="C1" s="130"/>
      <c r="D1" s="130"/>
      <c r="E1" s="130"/>
      <c r="F1" s="130"/>
      <c r="G1" s="130"/>
      <c r="H1" s="130"/>
      <c r="I1" s="130"/>
      <c r="J1" s="130"/>
      <c r="K1" s="130"/>
      <c r="L1" s="77" t="str">
        <f>Identificación!I1</f>
        <v>Código:</v>
      </c>
      <c r="M1" s="187" t="str">
        <f>Identificación!J1</f>
        <v>1TR-GTH-IND-01</v>
      </c>
      <c r="N1" s="187"/>
      <c r="O1" s="188"/>
    </row>
    <row r="2" spans="1:15" ht="24.75" customHeight="1" x14ac:dyDescent="0.3">
      <c r="A2" s="186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77" t="str">
        <f>Identificación!I2</f>
        <v xml:space="preserve">Fecha: </v>
      </c>
      <c r="M2" s="189">
        <f>Identificación!J2</f>
        <v>43334</v>
      </c>
      <c r="N2" s="187"/>
      <c r="O2" s="188"/>
    </row>
    <row r="3" spans="1:15" ht="22.5" customHeight="1" x14ac:dyDescent="0.3">
      <c r="A3" s="186"/>
      <c r="B3" s="130" t="s">
        <v>2</v>
      </c>
      <c r="C3" s="130"/>
      <c r="D3" s="130"/>
      <c r="E3" s="130"/>
      <c r="F3" s="130"/>
      <c r="G3" s="130"/>
      <c r="H3" s="130"/>
      <c r="I3" s="130"/>
      <c r="J3" s="130"/>
      <c r="K3" s="130"/>
      <c r="L3" s="77" t="str">
        <f>Identificación!I3</f>
        <v xml:space="preserve">Versión: </v>
      </c>
      <c r="M3" s="187">
        <f>Identificación!J3</f>
        <v>1</v>
      </c>
      <c r="N3" s="187"/>
      <c r="O3" s="188"/>
    </row>
    <row r="4" spans="1:15" ht="7.5" customHeight="1" x14ac:dyDescent="0.3">
      <c r="A4" s="169"/>
      <c r="B4" s="170"/>
      <c r="C4" s="171"/>
      <c r="D4" s="171"/>
      <c r="E4" s="171"/>
      <c r="F4" s="171"/>
      <c r="G4" s="171"/>
      <c r="H4" s="171"/>
      <c r="I4" s="171"/>
      <c r="J4" s="171"/>
      <c r="K4" s="171"/>
      <c r="L4" s="172"/>
      <c r="M4" s="172"/>
      <c r="N4" s="172"/>
      <c r="O4" s="173"/>
    </row>
    <row r="5" spans="1:15" ht="21" customHeight="1" x14ac:dyDescent="0.3">
      <c r="A5" s="177" t="s">
        <v>4</v>
      </c>
      <c r="B5" s="177"/>
      <c r="C5" s="184" t="str">
        <f>Identificación!C5</f>
        <v>Eficiencia en la gestión del Talento Humano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5"/>
    </row>
    <row r="6" spans="1:15" ht="21" customHeight="1" x14ac:dyDescent="0.3">
      <c r="A6" s="177" t="s">
        <v>6</v>
      </c>
      <c r="B6" s="177"/>
      <c r="C6" s="184" t="s">
        <v>241</v>
      </c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5"/>
    </row>
    <row r="7" spans="1:15" ht="16.5" customHeight="1" x14ac:dyDescent="0.3">
      <c r="A7" s="177" t="s">
        <v>8</v>
      </c>
      <c r="B7" s="177"/>
      <c r="C7" s="178"/>
      <c r="D7" s="178"/>
      <c r="E7" s="178"/>
      <c r="F7" s="178"/>
      <c r="G7" s="178"/>
      <c r="H7" s="179"/>
      <c r="I7" s="139" t="s">
        <v>9</v>
      </c>
      <c r="J7" s="172"/>
      <c r="K7" s="173"/>
      <c r="L7" s="183"/>
      <c r="M7" s="172"/>
      <c r="N7" s="172"/>
      <c r="O7" s="173"/>
    </row>
    <row r="8" spans="1:15" ht="16.5" customHeight="1" x14ac:dyDescent="0.3">
      <c r="A8" s="177" t="s">
        <v>13</v>
      </c>
      <c r="B8" s="177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9"/>
    </row>
    <row r="9" spans="1:15" ht="16.5" customHeight="1" x14ac:dyDescent="0.3">
      <c r="A9" s="175"/>
      <c r="B9" s="171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3"/>
    </row>
    <row r="10" spans="1:15" ht="21" customHeight="1" x14ac:dyDescent="0.3">
      <c r="A10" s="176" t="s">
        <v>17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</row>
    <row r="11" spans="1:15" ht="27" customHeight="1" x14ac:dyDescent="0.3">
      <c r="A11" s="46" t="s">
        <v>22</v>
      </c>
      <c r="B11" s="180" t="s">
        <v>34</v>
      </c>
      <c r="C11" s="181"/>
      <c r="D11" s="1" t="s">
        <v>20</v>
      </c>
      <c r="E11" s="1" t="s">
        <v>23</v>
      </c>
      <c r="F11" s="1" t="s">
        <v>24</v>
      </c>
      <c r="G11" s="1" t="s">
        <v>25</v>
      </c>
      <c r="H11" s="1" t="s">
        <v>26</v>
      </c>
      <c r="I11" s="1" t="s">
        <v>27</v>
      </c>
      <c r="J11" s="1" t="s">
        <v>28</v>
      </c>
      <c r="K11" s="1" t="s">
        <v>29</v>
      </c>
      <c r="L11" s="1" t="s">
        <v>30</v>
      </c>
      <c r="M11" s="1" t="s">
        <v>31</v>
      </c>
      <c r="N11" s="1" t="s">
        <v>32</v>
      </c>
      <c r="O11" s="1" t="s">
        <v>33</v>
      </c>
    </row>
    <row r="12" spans="1:15" ht="60.75" customHeight="1" x14ac:dyDescent="0.3">
      <c r="A12" s="167" t="str">
        <f>Identificación!$B$13</f>
        <v>RETENCIÓN PERSONAL DE PLANTA</v>
      </c>
      <c r="B12" s="54" t="str">
        <f>Identificación!E13</f>
        <v>Número de funcionarios que renunciarón a su cargo de derechos de carrera y Libre Nombramiento y Remoción</v>
      </c>
      <c r="C12" s="2" t="str">
        <f>Identificación!D13</f>
        <v>a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</row>
    <row r="13" spans="1:15" ht="51" customHeight="1" x14ac:dyDescent="0.3">
      <c r="A13" s="167"/>
      <c r="B13" s="54" t="str">
        <f>Identificación!E14</f>
        <v>Sumatoria total de funcionarios de derechos de carrera y Libre Nombramiento y Remoción</v>
      </c>
      <c r="C13" s="2" t="str">
        <f>Identificación!D14</f>
        <v xml:space="preserve">b </v>
      </c>
      <c r="D13" s="3">
        <v>51</v>
      </c>
      <c r="E13" s="3">
        <v>51</v>
      </c>
      <c r="F13" s="3">
        <v>51</v>
      </c>
      <c r="G13" s="3">
        <v>51</v>
      </c>
      <c r="H13" s="3">
        <v>51</v>
      </c>
      <c r="I13" s="3">
        <v>51</v>
      </c>
      <c r="J13" s="3">
        <v>51</v>
      </c>
      <c r="K13" s="3">
        <v>51</v>
      </c>
      <c r="L13" s="3">
        <v>51</v>
      </c>
      <c r="M13" s="3">
        <v>51</v>
      </c>
      <c r="N13" s="3">
        <v>51</v>
      </c>
      <c r="O13" s="3">
        <v>51</v>
      </c>
    </row>
    <row r="14" spans="1:15" ht="35.25" customHeight="1" x14ac:dyDescent="0.3">
      <c r="A14" s="167" t="str">
        <f>Identificación!$B$15</f>
        <v>OPORTUNIDAD CRECIMIENTO</v>
      </c>
      <c r="B14" s="54" t="str">
        <f>Identificación!E15</f>
        <v xml:space="preserve">Número funcionarios con derechos de carrera en encargos </v>
      </c>
      <c r="C14" s="2" t="str">
        <f>Identificación!D15</f>
        <v>a</v>
      </c>
      <c r="D14" s="3">
        <v>24</v>
      </c>
      <c r="E14" s="3">
        <v>24</v>
      </c>
      <c r="F14" s="3">
        <v>24</v>
      </c>
      <c r="G14" s="3">
        <v>24</v>
      </c>
      <c r="H14" s="3">
        <v>24</v>
      </c>
      <c r="I14" s="3">
        <v>24</v>
      </c>
      <c r="J14" s="3">
        <v>24</v>
      </c>
      <c r="K14" s="3">
        <v>24</v>
      </c>
      <c r="L14" s="3">
        <v>24</v>
      </c>
      <c r="M14" s="3">
        <v>23</v>
      </c>
      <c r="N14" s="3">
        <v>23</v>
      </c>
      <c r="O14" s="3">
        <v>24</v>
      </c>
    </row>
    <row r="15" spans="1:15" ht="33" customHeight="1" x14ac:dyDescent="0.3">
      <c r="A15" s="167"/>
      <c r="B15" s="54" t="str">
        <f>Identificación!E16</f>
        <v>Sumatoria total de funcionarios con derechos de carrera</v>
      </c>
      <c r="C15" s="2" t="str">
        <f>Identificación!D16</f>
        <v>b</v>
      </c>
      <c r="D15" s="3">
        <v>31</v>
      </c>
      <c r="E15" s="3">
        <v>31</v>
      </c>
      <c r="F15" s="3">
        <v>31</v>
      </c>
      <c r="G15" s="3">
        <v>31</v>
      </c>
      <c r="H15" s="3">
        <v>31</v>
      </c>
      <c r="I15" s="3">
        <v>31</v>
      </c>
      <c r="J15" s="3">
        <v>31</v>
      </c>
      <c r="K15" s="3">
        <v>31</v>
      </c>
      <c r="L15" s="3">
        <v>31</v>
      </c>
      <c r="M15" s="3">
        <v>31</v>
      </c>
      <c r="N15" s="3">
        <v>31</v>
      </c>
      <c r="O15" s="3">
        <v>31</v>
      </c>
    </row>
    <row r="16" spans="1:15" ht="34.5" customHeight="1" x14ac:dyDescent="0.3">
      <c r="A16" s="168" t="str">
        <f>Identificación!$B$21</f>
        <v>RECAUDO INCAPACIDADES CON EPS</v>
      </c>
      <c r="B16" s="55" t="str">
        <f>Identificación!E21</f>
        <v xml:space="preserve">Suma total del valor recaudado por incapacidades </v>
      </c>
      <c r="C16" s="2" t="str">
        <f>Identificación!D21</f>
        <v>a</v>
      </c>
      <c r="D16" s="3">
        <v>634979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103273</v>
      </c>
      <c r="K16" s="3">
        <v>716343</v>
      </c>
      <c r="L16" s="3">
        <v>0</v>
      </c>
      <c r="M16" s="3">
        <v>0</v>
      </c>
      <c r="N16" s="3">
        <v>0</v>
      </c>
      <c r="O16" s="3">
        <v>0</v>
      </c>
    </row>
    <row r="17" spans="1:15" ht="33" customHeight="1" x14ac:dyDescent="0.3">
      <c r="A17" s="89"/>
      <c r="B17" s="55" t="str">
        <f>Identificación!E22</f>
        <v>Suma total del valor por pagar, por concepto de incapacidades</v>
      </c>
      <c r="C17" s="2" t="s">
        <v>60</v>
      </c>
      <c r="D17" s="3">
        <v>17486085</v>
      </c>
      <c r="E17" s="3">
        <v>596644</v>
      </c>
      <c r="F17" s="3">
        <v>208456</v>
      </c>
      <c r="G17" s="3">
        <v>715045</v>
      </c>
      <c r="H17" s="3">
        <v>32824</v>
      </c>
      <c r="I17" s="3">
        <v>0</v>
      </c>
      <c r="J17" s="3">
        <v>5037895</v>
      </c>
      <c r="K17" s="3">
        <v>4238109</v>
      </c>
      <c r="L17" s="3">
        <v>684369</v>
      </c>
      <c r="M17" s="3">
        <v>1839315</v>
      </c>
      <c r="N17" s="3">
        <v>3502485</v>
      </c>
      <c r="O17" s="3">
        <v>3259331</v>
      </c>
    </row>
    <row r="18" spans="1:15" ht="27.75" customHeight="1" x14ac:dyDescent="0.3">
      <c r="A18" s="88" t="str">
        <f>Identificación!B17</f>
        <v>TASA DE ACCIDENTALIDAD</v>
      </c>
      <c r="B18" s="55" t="str">
        <f>Identificación!E17</f>
        <v xml:space="preserve">Número de A.T. </v>
      </c>
      <c r="C18" s="2" t="str">
        <f>Identificación!D17</f>
        <v>a</v>
      </c>
      <c r="D18" s="3">
        <v>2</v>
      </c>
      <c r="E18" s="3">
        <v>3</v>
      </c>
      <c r="F18" s="3">
        <v>2</v>
      </c>
      <c r="G18" s="3">
        <v>1</v>
      </c>
      <c r="H18" s="3">
        <v>3</v>
      </c>
      <c r="I18" s="3">
        <v>1</v>
      </c>
      <c r="J18" s="3">
        <v>3</v>
      </c>
      <c r="K18" s="3">
        <v>1</v>
      </c>
      <c r="L18" s="3">
        <v>1</v>
      </c>
      <c r="M18" s="3">
        <v>3</v>
      </c>
      <c r="N18" s="87">
        <v>2</v>
      </c>
      <c r="O18" s="87">
        <v>0</v>
      </c>
    </row>
    <row r="19" spans="1:15" ht="25.5" customHeight="1" x14ac:dyDescent="0.3">
      <c r="A19" s="182"/>
      <c r="B19" s="55" t="str">
        <f>Identificación!E18</f>
        <v>Número promedio de trabajadores</v>
      </c>
      <c r="C19" s="2" t="str">
        <f>Identificación!D18</f>
        <v>b</v>
      </c>
      <c r="D19" s="3">
        <f>1053+106</f>
        <v>1159</v>
      </c>
      <c r="E19" s="3">
        <f t="shared" ref="E19:H19" si="0">1053+106</f>
        <v>1159</v>
      </c>
      <c r="F19" s="3">
        <f t="shared" si="0"/>
        <v>1159</v>
      </c>
      <c r="G19" s="3">
        <f t="shared" si="0"/>
        <v>1159</v>
      </c>
      <c r="H19" s="3">
        <f t="shared" si="0"/>
        <v>1159</v>
      </c>
      <c r="I19" s="3">
        <f>H19+1</f>
        <v>1160</v>
      </c>
      <c r="J19" s="3">
        <f>92+I19</f>
        <v>1252</v>
      </c>
      <c r="K19" s="3">
        <f>78+J19</f>
        <v>1330</v>
      </c>
      <c r="L19" s="3">
        <f>89+K19</f>
        <v>1419</v>
      </c>
      <c r="M19" s="3">
        <f>+L19-42</f>
        <v>1377</v>
      </c>
      <c r="N19" s="3">
        <v>1337</v>
      </c>
      <c r="O19" s="3">
        <v>1337</v>
      </c>
    </row>
    <row r="20" spans="1:15" ht="33" customHeight="1" x14ac:dyDescent="0.3">
      <c r="A20" s="88" t="str">
        <f>Identificación!B23</f>
        <v>ALCANCE  EVALUACIÓN DE DESEMPEÑO</v>
      </c>
      <c r="B20" s="55" t="str">
        <f>Identificación!E23</f>
        <v>Asistentes a cpacitaciones realizadas sobre evalaución de desempeño</v>
      </c>
      <c r="C20" s="2" t="s">
        <v>52</v>
      </c>
      <c r="D20" s="8">
        <v>0</v>
      </c>
      <c r="E20" s="8">
        <v>0</v>
      </c>
      <c r="F20" s="8">
        <v>0</v>
      </c>
      <c r="G20" s="8">
        <v>0</v>
      </c>
      <c r="H20" s="8">
        <v>12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33.75" customHeight="1" x14ac:dyDescent="0.3">
      <c r="A21" s="174"/>
      <c r="B21" s="55" t="str">
        <f>Identificación!E24</f>
        <v>Total funcionarios con obligación de realizar evaluación de desempeño</v>
      </c>
      <c r="C21" s="2" t="s">
        <v>60</v>
      </c>
      <c r="D21" s="8">
        <v>0</v>
      </c>
      <c r="E21" s="8">
        <v>0</v>
      </c>
      <c r="F21" s="8">
        <v>0</v>
      </c>
      <c r="G21" s="8">
        <v>0</v>
      </c>
      <c r="H21" s="8">
        <v>31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62.25" customHeight="1" x14ac:dyDescent="0.3">
      <c r="A22" s="88" t="str">
        <f>Identificación!B19</f>
        <v>PARTICIPACIÓN OFERTA DE CAPACITACIÓN, BIENESTAR E INCENTIVOS</v>
      </c>
      <c r="B22" s="55" t="str">
        <f>Identificación!E19</f>
        <v>Sumatoria de asistencias a actividades de bienestar, capacitación e incentivos realizadas en el periodo</v>
      </c>
      <c r="C22" s="2" t="s">
        <v>52</v>
      </c>
      <c r="D22" s="8">
        <f>55+18</f>
        <v>73</v>
      </c>
      <c r="E22" s="8">
        <f>600+55+95</f>
        <v>750</v>
      </c>
      <c r="F22" s="8">
        <f>64+55+119</f>
        <v>238</v>
      </c>
      <c r="G22" s="8">
        <f>113+180</f>
        <v>293</v>
      </c>
      <c r="H22" s="8">
        <v>231</v>
      </c>
      <c r="I22" s="8">
        <f>36+70</f>
        <v>106</v>
      </c>
      <c r="J22" s="8">
        <f>64+146</f>
        <v>210</v>
      </c>
      <c r="K22" s="8">
        <f>33+101</f>
        <v>134</v>
      </c>
      <c r="L22" s="8">
        <f>105+112</f>
        <v>217</v>
      </c>
      <c r="M22" s="8">
        <f>19+23</f>
        <v>42</v>
      </c>
      <c r="N22" s="8">
        <v>121</v>
      </c>
      <c r="O22" s="8">
        <v>471</v>
      </c>
    </row>
    <row r="23" spans="1:15" ht="45" customHeight="1" x14ac:dyDescent="0.3">
      <c r="A23" s="174"/>
      <c r="B23" s="55" t="str">
        <f>Identificación!E20</f>
        <v>Promedio de actividades de bienestar realizadas en el periodo</v>
      </c>
      <c r="C23" s="2" t="str">
        <f>Identificación!D24</f>
        <v>b</v>
      </c>
      <c r="D23" s="8">
        <v>2</v>
      </c>
      <c r="E23" s="8">
        <f>4+2</f>
        <v>6</v>
      </c>
      <c r="F23" s="8">
        <f>3+4</f>
        <v>7</v>
      </c>
      <c r="G23" s="8">
        <f>3+5</f>
        <v>8</v>
      </c>
      <c r="H23" s="8">
        <f>2+2</f>
        <v>4</v>
      </c>
      <c r="I23" s="8">
        <f>2+1</f>
        <v>3</v>
      </c>
      <c r="J23" s="8">
        <v>4</v>
      </c>
      <c r="K23" s="8">
        <v>5</v>
      </c>
      <c r="L23" s="8">
        <v>5</v>
      </c>
      <c r="M23" s="8">
        <v>2</v>
      </c>
      <c r="N23" s="8">
        <v>2</v>
      </c>
      <c r="O23" s="8">
        <v>4</v>
      </c>
    </row>
  </sheetData>
  <mergeCells count="26">
    <mergeCell ref="A6:B6"/>
    <mergeCell ref="C6:O6"/>
    <mergeCell ref="A7:B7"/>
    <mergeCell ref="C7:H7"/>
    <mergeCell ref="A1:A3"/>
    <mergeCell ref="B1:K2"/>
    <mergeCell ref="B3:K3"/>
    <mergeCell ref="M1:O1"/>
    <mergeCell ref="M2:O2"/>
    <mergeCell ref="M3:O3"/>
    <mergeCell ref="A14:A15"/>
    <mergeCell ref="A16:A17"/>
    <mergeCell ref="A4:O4"/>
    <mergeCell ref="I7:K7"/>
    <mergeCell ref="A22:A23"/>
    <mergeCell ref="A9:O9"/>
    <mergeCell ref="A10:O10"/>
    <mergeCell ref="A8:B8"/>
    <mergeCell ref="C8:O8"/>
    <mergeCell ref="B11:C11"/>
    <mergeCell ref="A18:A19"/>
    <mergeCell ref="A20:A21"/>
    <mergeCell ref="L7:O7"/>
    <mergeCell ref="A12:A13"/>
    <mergeCell ref="A5:B5"/>
    <mergeCell ref="C5:O5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9CB9C"/>
    <outlinePr summaryBelow="0" summaryRight="0"/>
  </sheetPr>
  <dimension ref="A1:N33"/>
  <sheetViews>
    <sheetView showGridLines="0" workbookViewId="0">
      <selection activeCell="B31" sqref="B31:N31"/>
    </sheetView>
  </sheetViews>
  <sheetFormatPr baseColWidth="10" defaultColWidth="14.42578125" defaultRowHeight="15" customHeight="1" x14ac:dyDescent="0.2"/>
  <cols>
    <col min="1" max="1" width="17.7109375" style="56" customWidth="1"/>
    <col min="2" max="2" width="11.28515625" style="56" customWidth="1"/>
    <col min="3" max="14" width="11.140625" style="56" customWidth="1"/>
    <col min="15" max="16384" width="14.42578125" style="56"/>
  </cols>
  <sheetData>
    <row r="1" spans="1:14" ht="15" customHeight="1" x14ac:dyDescent="0.2">
      <c r="A1" s="212"/>
      <c r="B1" s="213"/>
      <c r="C1" s="216" t="s">
        <v>0</v>
      </c>
      <c r="D1" s="216"/>
      <c r="E1" s="216"/>
      <c r="F1" s="216"/>
      <c r="G1" s="216"/>
      <c r="H1" s="216"/>
      <c r="I1" s="216"/>
      <c r="J1" s="216"/>
      <c r="K1" s="216"/>
      <c r="L1" s="76" t="str">
        <f>Identificación!I1:I3</f>
        <v>Código:</v>
      </c>
      <c r="M1" s="217" t="str">
        <f>Identificación!J1</f>
        <v>1TR-GTH-IND-01</v>
      </c>
      <c r="N1" s="218"/>
    </row>
    <row r="2" spans="1:14" ht="15" customHeight="1" x14ac:dyDescent="0.2">
      <c r="A2" s="214"/>
      <c r="B2" s="215"/>
      <c r="C2" s="216"/>
      <c r="D2" s="216"/>
      <c r="E2" s="216"/>
      <c r="F2" s="216"/>
      <c r="G2" s="216"/>
      <c r="H2" s="216"/>
      <c r="I2" s="216"/>
      <c r="J2" s="216"/>
      <c r="K2" s="216"/>
      <c r="L2" s="76" t="str">
        <f>Identificación!I2</f>
        <v xml:space="preserve">Fecha: </v>
      </c>
      <c r="M2" s="219">
        <f>Identificación!J2</f>
        <v>43334</v>
      </c>
      <c r="N2" s="218"/>
    </row>
    <row r="3" spans="1:14" ht="24.75" customHeight="1" x14ac:dyDescent="0.2">
      <c r="A3" s="214"/>
      <c r="B3" s="215"/>
      <c r="C3" s="216" t="s">
        <v>2</v>
      </c>
      <c r="D3" s="216"/>
      <c r="E3" s="216"/>
      <c r="F3" s="216"/>
      <c r="G3" s="216"/>
      <c r="H3" s="216"/>
      <c r="I3" s="216"/>
      <c r="J3" s="216"/>
      <c r="K3" s="216"/>
      <c r="L3" s="76" t="str">
        <f>Identificación!I3</f>
        <v xml:space="preserve">Versión: </v>
      </c>
      <c r="M3" s="217">
        <f>Identificación!J3</f>
        <v>1</v>
      </c>
      <c r="N3" s="218"/>
    </row>
    <row r="4" spans="1:14" ht="14.25" customHeight="1" x14ac:dyDescent="0.2">
      <c r="A4" s="201"/>
      <c r="B4" s="191"/>
      <c r="C4" s="202"/>
      <c r="D4" s="202"/>
      <c r="E4" s="202"/>
      <c r="F4" s="202"/>
      <c r="G4" s="202"/>
      <c r="H4" s="202"/>
      <c r="I4" s="202"/>
      <c r="J4" s="202"/>
      <c r="K4" s="202"/>
      <c r="L4" s="191"/>
      <c r="M4" s="191"/>
      <c r="N4" s="192"/>
    </row>
    <row r="5" spans="1:14" ht="16.5" customHeight="1" x14ac:dyDescent="0.2">
      <c r="A5" s="197" t="s">
        <v>4</v>
      </c>
      <c r="B5" s="191"/>
      <c r="C5" s="192"/>
      <c r="D5" s="198" t="str">
        <f>Identificación!C5</f>
        <v>Eficiencia en la gestión del Talento Humano</v>
      </c>
      <c r="E5" s="191"/>
      <c r="F5" s="191"/>
      <c r="G5" s="191"/>
      <c r="H5" s="191"/>
      <c r="I5" s="191"/>
      <c r="J5" s="191"/>
      <c r="K5" s="191"/>
      <c r="L5" s="191"/>
      <c r="M5" s="191"/>
      <c r="N5" s="192"/>
    </row>
    <row r="6" spans="1:14" ht="16.5" customHeight="1" x14ac:dyDescent="0.2">
      <c r="A6" s="197" t="s">
        <v>7</v>
      </c>
      <c r="B6" s="191"/>
      <c r="C6" s="192"/>
      <c r="D6" s="198" t="str">
        <f>Seguimiento!C6</f>
        <v>Eliana Ivonne Castañeda, Marisol Sanchez, Diana Melo</v>
      </c>
      <c r="E6" s="191"/>
      <c r="F6" s="191"/>
      <c r="G6" s="191"/>
      <c r="H6" s="191"/>
      <c r="I6" s="191"/>
      <c r="J6" s="191"/>
      <c r="K6" s="191"/>
      <c r="L6" s="191"/>
      <c r="M6" s="191"/>
      <c r="N6" s="192"/>
    </row>
    <row r="7" spans="1:14" ht="16.5" customHeight="1" x14ac:dyDescent="0.2">
      <c r="A7" s="200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2"/>
    </row>
    <row r="8" spans="1:14" ht="21" customHeight="1" x14ac:dyDescent="0.2">
      <c r="A8" s="199" t="s">
        <v>10</v>
      </c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2"/>
    </row>
    <row r="9" spans="1:14" ht="32.25" customHeight="1" x14ac:dyDescent="0.2">
      <c r="A9" s="57" t="s">
        <v>16</v>
      </c>
      <c r="B9" s="57" t="s">
        <v>19</v>
      </c>
      <c r="C9" s="58" t="s">
        <v>20</v>
      </c>
      <c r="D9" s="58" t="s">
        <v>23</v>
      </c>
      <c r="E9" s="58" t="s">
        <v>24</v>
      </c>
      <c r="F9" s="58" t="s">
        <v>25</v>
      </c>
      <c r="G9" s="58" t="s">
        <v>26</v>
      </c>
      <c r="H9" s="58" t="s">
        <v>27</v>
      </c>
      <c r="I9" s="58" t="s">
        <v>28</v>
      </c>
      <c r="J9" s="58" t="s">
        <v>29</v>
      </c>
      <c r="K9" s="58" t="s">
        <v>30</v>
      </c>
      <c r="L9" s="58" t="s">
        <v>31</v>
      </c>
      <c r="M9" s="58" t="s">
        <v>32</v>
      </c>
      <c r="N9" s="58" t="s">
        <v>33</v>
      </c>
    </row>
    <row r="10" spans="1:14" ht="42.75" customHeight="1" x14ac:dyDescent="0.2">
      <c r="A10" s="59" t="str">
        <f>Identificación!B13</f>
        <v>RETENCIÓN PERSONAL DE PLANTA</v>
      </c>
      <c r="B10" s="60"/>
      <c r="C10" s="61">
        <f>Seguimiento!D12/Seguimiento!D13*100</f>
        <v>0</v>
      </c>
      <c r="D10" s="61">
        <f>Seguimiento!E12/Seguimiento!E13*100</f>
        <v>0</v>
      </c>
      <c r="E10" s="61">
        <f>Seguimiento!F12/Seguimiento!F13*100</f>
        <v>0</v>
      </c>
      <c r="F10" s="61">
        <f>Seguimiento!G12/Seguimiento!G13*100</f>
        <v>0</v>
      </c>
      <c r="G10" s="61">
        <f>Seguimiento!H12/Seguimiento!H13*100</f>
        <v>0</v>
      </c>
      <c r="H10" s="61">
        <f>Seguimiento!I12/Seguimiento!I13*100</f>
        <v>1.9607843137254901</v>
      </c>
      <c r="I10" s="61">
        <f>Seguimiento!J12/Seguimiento!J13*100</f>
        <v>0</v>
      </c>
      <c r="J10" s="61">
        <f>Seguimiento!K12/Seguimiento!K13*100</f>
        <v>0</v>
      </c>
      <c r="K10" s="61">
        <f>Seguimiento!L12/Seguimiento!L13*100</f>
        <v>0</v>
      </c>
      <c r="L10" s="61">
        <f>Seguimiento!M12/Seguimiento!M13*100</f>
        <v>0</v>
      </c>
      <c r="M10" s="61">
        <f>Seguimiento!N12/Seguimiento!N13*100</f>
        <v>0</v>
      </c>
      <c r="N10" s="61">
        <f>Seguimiento!O12/Seguimiento!O13*100</f>
        <v>0</v>
      </c>
    </row>
    <row r="11" spans="1:14" ht="33.75" customHeight="1" x14ac:dyDescent="0.2">
      <c r="A11" s="59" t="str">
        <f>Identificación!B15</f>
        <v>OPORTUNIDAD CRECIMIENTO</v>
      </c>
      <c r="B11" s="60"/>
      <c r="C11" s="61">
        <f>Seguimiento!D14/Seguimiento!D15*100</f>
        <v>77.41935483870968</v>
      </c>
      <c r="D11" s="61">
        <f>Seguimiento!E14/Seguimiento!E15*100</f>
        <v>77.41935483870968</v>
      </c>
      <c r="E11" s="61">
        <f>Seguimiento!F14/Seguimiento!F15*100</f>
        <v>77.41935483870968</v>
      </c>
      <c r="F11" s="61">
        <f>Seguimiento!G14/Seguimiento!G15*100</f>
        <v>77.41935483870968</v>
      </c>
      <c r="G11" s="61">
        <f>Seguimiento!H14/Seguimiento!H15*100</f>
        <v>77.41935483870968</v>
      </c>
      <c r="H11" s="61">
        <f>Seguimiento!I14/Seguimiento!I15*100</f>
        <v>77.41935483870968</v>
      </c>
      <c r="I11" s="61">
        <f>Seguimiento!J14/Seguimiento!J15*100</f>
        <v>77.41935483870968</v>
      </c>
      <c r="J11" s="61">
        <f>Seguimiento!K14/Seguimiento!K15*100</f>
        <v>77.41935483870968</v>
      </c>
      <c r="K11" s="61">
        <f>Seguimiento!L14/Seguimiento!L15*100</f>
        <v>77.41935483870968</v>
      </c>
      <c r="L11" s="61">
        <f>Seguimiento!M14/Seguimiento!M15*100</f>
        <v>74.193548387096769</v>
      </c>
      <c r="M11" s="61">
        <f>Seguimiento!N14/Seguimiento!N15*100</f>
        <v>74.193548387096769</v>
      </c>
      <c r="N11" s="61">
        <f>Seguimiento!O14/Seguimiento!O15*100</f>
        <v>77.41935483870968</v>
      </c>
    </row>
    <row r="12" spans="1:14" ht="42" customHeight="1" x14ac:dyDescent="0.2">
      <c r="A12" s="59" t="str">
        <f>Identificación!B21</f>
        <v>RECAUDO INCAPACIDADES CON EPS</v>
      </c>
      <c r="B12" s="60"/>
      <c r="C12" s="61">
        <f>Seguimiento!D16/Seguimiento!D17*100</f>
        <v>3.6313388617291977</v>
      </c>
      <c r="D12" s="61">
        <f>Seguimiento!E16/Seguimiento!E17*100</f>
        <v>0</v>
      </c>
      <c r="E12" s="61">
        <f>Seguimiento!F16/Seguimiento!F17*100</f>
        <v>0</v>
      </c>
      <c r="F12" s="61">
        <f>Seguimiento!G16/Seguimiento!G17*100</f>
        <v>0</v>
      </c>
      <c r="G12" s="61">
        <f>Seguimiento!H16/Seguimiento!H17*100</f>
        <v>0</v>
      </c>
      <c r="H12" s="61">
        <v>0</v>
      </c>
      <c r="I12" s="61">
        <f>Seguimiento!J16/Seguimiento!J17*100</f>
        <v>2.0499236288171945</v>
      </c>
      <c r="J12" s="61">
        <f>Seguimiento!K16/Seguimiento!K17*100</f>
        <v>16.902420395511299</v>
      </c>
      <c r="K12" s="61">
        <f>Seguimiento!L16/Seguimiento!L17*100</f>
        <v>0</v>
      </c>
      <c r="L12" s="61">
        <f>Seguimiento!M16/Seguimiento!M17*100</f>
        <v>0</v>
      </c>
      <c r="M12" s="61">
        <f>Seguimiento!N16/Seguimiento!N17*100</f>
        <v>0</v>
      </c>
      <c r="N12" s="61">
        <f>Seguimiento!O16/Seguimiento!O17*100</f>
        <v>0</v>
      </c>
    </row>
    <row r="13" spans="1:14" ht="30.75" customHeight="1" x14ac:dyDescent="0.2">
      <c r="A13" s="59" t="str">
        <f>Identificación!B17</f>
        <v>TASA DE ACCIDENTALIDAD</v>
      </c>
      <c r="B13" s="60"/>
      <c r="C13" s="86">
        <f>Seguimiento!D18/Seguimiento!D19</f>
        <v>1.7256255392579811E-3</v>
      </c>
      <c r="D13" s="86">
        <f>Seguimiento!E18/Seguimiento!E19</f>
        <v>2.5884383088869713E-3</v>
      </c>
      <c r="E13" s="86">
        <f>Seguimiento!F18/Seguimiento!F19</f>
        <v>1.7256255392579811E-3</v>
      </c>
      <c r="F13" s="86">
        <f>Seguimiento!G18/Seguimiento!G19</f>
        <v>8.6281276962899055E-4</v>
      </c>
      <c r="G13" s="86">
        <f>Seguimiento!H18/Seguimiento!H19</f>
        <v>2.5884383088869713E-3</v>
      </c>
      <c r="H13" s="86">
        <f>Seguimiento!I18/Seguimiento!I19</f>
        <v>8.6206896551724137E-4</v>
      </c>
      <c r="I13" s="86">
        <f>Seguimiento!J18/Seguimiento!J19</f>
        <v>2.3961661341853034E-3</v>
      </c>
      <c r="J13" s="86">
        <f>Seguimiento!K18/Seguimiento!K19</f>
        <v>7.5187969924812035E-4</v>
      </c>
      <c r="K13" s="86">
        <f>Seguimiento!L18/Seguimiento!L19</f>
        <v>7.0472163495419312E-4</v>
      </c>
      <c r="L13" s="86">
        <f>Seguimiento!M18/Seguimiento!M19</f>
        <v>2.1786492374727671E-3</v>
      </c>
      <c r="M13" s="86">
        <f>Seguimiento!N18/Seguimiento!N19</f>
        <v>1.4958863126402393E-3</v>
      </c>
      <c r="N13" s="86">
        <f>Seguimiento!O18/Seguimiento!O19</f>
        <v>0</v>
      </c>
    </row>
    <row r="14" spans="1:14" ht="73.5" customHeight="1" x14ac:dyDescent="0.2">
      <c r="A14" s="59" t="str">
        <f>Identificación!B19</f>
        <v>PARTICIPACIÓN OFERTA DE CAPACITACIÓN, BIENESTAR E INCENTIVOS</v>
      </c>
      <c r="B14" s="60"/>
      <c r="C14" s="73">
        <f>Seguimiento!D22/Seguimiento!D23</f>
        <v>36.5</v>
      </c>
      <c r="D14" s="73">
        <f>Seguimiento!E22/Seguimiento!E23</f>
        <v>125</v>
      </c>
      <c r="E14" s="73">
        <f>Seguimiento!F22/Seguimiento!F23</f>
        <v>34</v>
      </c>
      <c r="F14" s="73">
        <f>Seguimiento!G22/Seguimiento!G23</f>
        <v>36.625</v>
      </c>
      <c r="G14" s="73">
        <f>Seguimiento!H22/Seguimiento!H23</f>
        <v>57.75</v>
      </c>
      <c r="H14" s="73">
        <f>Seguimiento!I22/Seguimiento!I23</f>
        <v>35.333333333333336</v>
      </c>
      <c r="I14" s="73">
        <f>Seguimiento!J22/Seguimiento!J23</f>
        <v>52.5</v>
      </c>
      <c r="J14" s="73">
        <f>Seguimiento!K22/Seguimiento!K23</f>
        <v>26.8</v>
      </c>
      <c r="K14" s="73">
        <f>Seguimiento!L22/Seguimiento!L23</f>
        <v>43.4</v>
      </c>
      <c r="L14" s="73">
        <f>Seguimiento!M22/Seguimiento!M23</f>
        <v>21</v>
      </c>
      <c r="M14" s="73">
        <f>Seguimiento!N22/Seguimiento!N23</f>
        <v>60.5</v>
      </c>
      <c r="N14" s="73">
        <f>Seguimiento!O22/Seguimiento!O23</f>
        <v>117.75</v>
      </c>
    </row>
    <row r="15" spans="1:14" ht="14.25" customHeight="1" x14ac:dyDescent="0.2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4" ht="18" customHeight="1" x14ac:dyDescent="0.2">
      <c r="A16" s="203" t="s">
        <v>36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5"/>
    </row>
    <row r="17" spans="1:14" ht="26.25" customHeight="1" x14ac:dyDescent="0.2">
      <c r="A17" s="210" t="s">
        <v>40</v>
      </c>
      <c r="B17" s="191"/>
      <c r="C17" s="191"/>
      <c r="D17" s="191"/>
      <c r="E17" s="191"/>
      <c r="F17" s="191"/>
      <c r="G17" s="192"/>
      <c r="H17" s="209" t="s">
        <v>41</v>
      </c>
      <c r="I17" s="204"/>
      <c r="J17" s="204"/>
      <c r="K17" s="204"/>
      <c r="L17" s="208" t="s">
        <v>43</v>
      </c>
      <c r="M17" s="191"/>
      <c r="N17" s="192"/>
    </row>
    <row r="18" spans="1:14" ht="33.75" customHeight="1" x14ac:dyDescent="0.2">
      <c r="A18" s="63" t="s">
        <v>45</v>
      </c>
      <c r="B18" s="211" t="s">
        <v>16</v>
      </c>
      <c r="C18" s="191"/>
      <c r="D18" s="192"/>
      <c r="E18" s="64" t="s">
        <v>48</v>
      </c>
      <c r="F18" s="65" t="s">
        <v>50</v>
      </c>
      <c r="G18" s="66" t="s">
        <v>51</v>
      </c>
      <c r="H18" s="67" t="s">
        <v>53</v>
      </c>
      <c r="I18" s="67" t="s">
        <v>54</v>
      </c>
      <c r="J18" s="68" t="s">
        <v>55</v>
      </c>
      <c r="K18" s="68" t="s">
        <v>56</v>
      </c>
      <c r="L18" s="69" t="s">
        <v>57</v>
      </c>
      <c r="M18" s="207" t="s">
        <v>58</v>
      </c>
      <c r="N18" s="192"/>
    </row>
    <row r="19" spans="1:14" ht="45" customHeight="1" x14ac:dyDescent="0.2">
      <c r="A19" s="74" t="str">
        <f>Seguimiento!A12</f>
        <v>RETENCIÓN PERSONAL DE PLANTA</v>
      </c>
      <c r="B19" s="194" t="str">
        <f>Identificación!C13</f>
        <v>La capacidad de la entidad para amntener al personal de Planta y librenombramiento y remoción</v>
      </c>
      <c r="C19" s="195"/>
      <c r="D19" s="196"/>
      <c r="E19" s="83" t="s">
        <v>218</v>
      </c>
      <c r="F19" s="83" t="s">
        <v>219</v>
      </c>
      <c r="G19" s="83" t="s">
        <v>220</v>
      </c>
      <c r="H19" s="61">
        <f>(C10+D10+E10)/3</f>
        <v>0</v>
      </c>
      <c r="I19" s="61">
        <f>(F10+G10+H10)/3</f>
        <v>0.65359477124183007</v>
      </c>
      <c r="J19" s="61">
        <f>(I10+J10+K10)/3</f>
        <v>0</v>
      </c>
      <c r="K19" s="61">
        <f>(L10+M10+N10)/3</f>
        <v>0</v>
      </c>
      <c r="L19" s="70"/>
      <c r="M19" s="193" t="s">
        <v>67</v>
      </c>
      <c r="N19" s="192"/>
    </row>
    <row r="20" spans="1:14" ht="39.75" customHeight="1" x14ac:dyDescent="0.2">
      <c r="A20" s="74" t="str">
        <f>Seguimiento!A14</f>
        <v>OPORTUNIDAD CRECIMIENTO</v>
      </c>
      <c r="B20" s="194" t="str">
        <f>Identificación!C15</f>
        <v xml:space="preserve">Mide la oportunidad que ofrece la entidad a sus funcionarios mediante el nombramiento en encargo a funcionarios con derechos de carrera. </v>
      </c>
      <c r="C20" s="195"/>
      <c r="D20" s="196"/>
      <c r="E20" s="83" t="s">
        <v>223</v>
      </c>
      <c r="F20" s="85" t="s">
        <v>221</v>
      </c>
      <c r="G20" s="83" t="s">
        <v>222</v>
      </c>
      <c r="H20" s="61">
        <f>(C11+D11+E11)/3</f>
        <v>77.41935483870968</v>
      </c>
      <c r="I20" s="61">
        <f>(F11+G11+H11)/3</f>
        <v>77.41935483870968</v>
      </c>
      <c r="J20" s="61">
        <f>(I11+J11+K11)/3</f>
        <v>77.41935483870968</v>
      </c>
      <c r="K20" s="61">
        <f>(L11+M11+N11)/3</f>
        <v>75.268817204301072</v>
      </c>
      <c r="L20" s="70"/>
      <c r="M20" s="193" t="s">
        <v>68</v>
      </c>
      <c r="N20" s="192"/>
    </row>
    <row r="21" spans="1:14" ht="45.75" customHeight="1" x14ac:dyDescent="0.2">
      <c r="A21" s="74" t="str">
        <f>Seguimiento!A16</f>
        <v>RECAUDO INCAPACIDADES CON EPS</v>
      </c>
      <c r="B21" s="194" t="str">
        <f>Identificación!C21</f>
        <v>Capacidad de recaudo de la entidad con, respecto de las obligaciones que tienen las EPS por pago de incapacidades</v>
      </c>
      <c r="C21" s="195"/>
      <c r="D21" s="196"/>
      <c r="E21" s="83" t="s">
        <v>226</v>
      </c>
      <c r="F21" s="85" t="s">
        <v>224</v>
      </c>
      <c r="G21" s="83" t="s">
        <v>225</v>
      </c>
      <c r="H21" s="61">
        <f>(C12+D12+E12)/3</f>
        <v>1.2104462872430659</v>
      </c>
      <c r="I21" s="61">
        <f>(F12+G12+H12)/3</f>
        <v>0</v>
      </c>
      <c r="J21" s="61">
        <f>(I12+J12+K12)/3</f>
        <v>6.3174480081094977</v>
      </c>
      <c r="K21" s="61">
        <f>(L12+M12+N12)/3</f>
        <v>0</v>
      </c>
      <c r="L21" s="70"/>
      <c r="M21" s="193"/>
      <c r="N21" s="192"/>
    </row>
    <row r="22" spans="1:14" ht="42" customHeight="1" x14ac:dyDescent="0.2">
      <c r="A22" s="74" t="str">
        <f>Seguimiento!A18</f>
        <v>TASA DE ACCIDENTALIDAD</v>
      </c>
      <c r="B22" s="194" t="str">
        <f>Identificación!C17</f>
        <v xml:space="preserve">Número de casos de accidentalidad ocurridos en la entidad por cada 1000 colaboradores entre empleados y contratistas. </v>
      </c>
      <c r="C22" s="195"/>
      <c r="D22" s="196"/>
      <c r="E22" s="84" t="s">
        <v>242</v>
      </c>
      <c r="F22" s="84" t="s">
        <v>242</v>
      </c>
      <c r="G22" s="84" t="s">
        <v>242</v>
      </c>
      <c r="H22" s="61">
        <f>(C13+D13+E13)/3</f>
        <v>2.0132297958009777E-3</v>
      </c>
      <c r="I22" s="61">
        <f>(F13+G13+H13)/3</f>
        <v>1.4377733480110677E-3</v>
      </c>
      <c r="J22" s="61">
        <f>(I13+J13+K13)/3</f>
        <v>1.2842558227958722E-3</v>
      </c>
      <c r="K22" s="61">
        <f>(L13+M13+N13)/3</f>
        <v>1.2248451833710022E-3</v>
      </c>
      <c r="L22" s="70"/>
      <c r="M22" s="193"/>
      <c r="N22" s="192"/>
    </row>
    <row r="23" spans="1:14" ht="45" customHeight="1" x14ac:dyDescent="0.2">
      <c r="A23" s="74" t="str">
        <f>Seguimiento!A20</f>
        <v>ALCANCE  EVALUACIÓN DE DESEMPEÑO</v>
      </c>
      <c r="B23" s="194" t="str">
        <f>Identificación!C23</f>
        <v>Mide el porcentaje de funcionarios que cumplen con su obligación dentro de los tiempos establecidos por la unidad de gestión</v>
      </c>
      <c r="C23" s="195"/>
      <c r="D23" s="196"/>
      <c r="E23" s="83" t="s">
        <v>227</v>
      </c>
      <c r="F23" s="85" t="s">
        <v>228</v>
      </c>
      <c r="G23" s="83" t="s">
        <v>229</v>
      </c>
      <c r="H23" s="61">
        <f>(C14+D14+E14)/3</f>
        <v>65.166666666666671</v>
      </c>
      <c r="I23" s="61">
        <f>(F14+G14+H14)/3</f>
        <v>43.236111111111114</v>
      </c>
      <c r="J23" s="61">
        <f>(I14+J14+K14)/3</f>
        <v>40.9</v>
      </c>
      <c r="K23" s="61">
        <f>(L14+M14+N14)/3</f>
        <v>66.416666666666671</v>
      </c>
      <c r="L23" s="70"/>
      <c r="M23" s="193"/>
      <c r="N23" s="192"/>
    </row>
    <row r="24" spans="1:14" ht="69" customHeight="1" x14ac:dyDescent="0.2">
      <c r="A24" s="74" t="str">
        <f>Seguimiento!A22</f>
        <v>PARTICIPACIÓN OFERTA DE CAPACITACIÓN, BIENESTAR E INCENTIVOS</v>
      </c>
      <c r="B24" s="194" t="str">
        <f>Identificación!C19</f>
        <v>Mide la participación de los funcionarios en las actividades programadas para bienestar</v>
      </c>
      <c r="C24" s="195"/>
      <c r="D24" s="196"/>
      <c r="E24" s="83" t="s">
        <v>230</v>
      </c>
      <c r="F24" s="85" t="s">
        <v>232</v>
      </c>
      <c r="G24" s="83" t="s">
        <v>231</v>
      </c>
      <c r="H24" s="61">
        <f>(C14+D14+E14)/3</f>
        <v>65.166666666666671</v>
      </c>
      <c r="I24" s="61">
        <f>SUM(F14:H14)/3</f>
        <v>43.236111111111114</v>
      </c>
      <c r="J24" s="61">
        <f>SUM(I14:K14)/3</f>
        <v>40.9</v>
      </c>
      <c r="K24" s="61">
        <f>SUM(L14:N14)/3</f>
        <v>66.416666666666671</v>
      </c>
      <c r="L24" s="70"/>
      <c r="M24" s="193"/>
      <c r="N24" s="192"/>
    </row>
    <row r="25" spans="1:14" ht="7.5" customHeight="1" x14ac:dyDescent="0.2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</row>
    <row r="26" spans="1:14" ht="17.25" customHeight="1" x14ac:dyDescent="0.2">
      <c r="A26" s="203" t="s">
        <v>74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5"/>
    </row>
    <row r="27" spans="1:14" ht="16.5" customHeight="1" x14ac:dyDescent="0.2">
      <c r="A27" s="206" t="s">
        <v>75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2"/>
    </row>
    <row r="28" spans="1:14" ht="14.25" customHeight="1" x14ac:dyDescent="0.2">
      <c r="A28" s="72"/>
      <c r="B28" s="190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2"/>
    </row>
    <row r="29" spans="1:14" ht="14.25" customHeight="1" x14ac:dyDescent="0.2">
      <c r="A29" s="72"/>
      <c r="B29" s="190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2"/>
    </row>
    <row r="30" spans="1:14" ht="14.25" customHeight="1" x14ac:dyDescent="0.2">
      <c r="A30" s="72"/>
      <c r="B30" s="190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2"/>
    </row>
    <row r="31" spans="1:14" ht="14.25" customHeight="1" x14ac:dyDescent="0.2">
      <c r="A31" s="72"/>
      <c r="B31" s="190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  <row r="32" spans="1:14" ht="14.25" customHeight="1" x14ac:dyDescent="0.2">
      <c r="A32" s="72"/>
      <c r="B32" s="190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2"/>
    </row>
    <row r="33" spans="1:14" ht="14.25" customHeight="1" x14ac:dyDescent="0.2">
      <c r="A33" s="72"/>
      <c r="B33" s="190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2"/>
    </row>
  </sheetData>
  <mergeCells count="39">
    <mergeCell ref="A1:B3"/>
    <mergeCell ref="C1:K2"/>
    <mergeCell ref="C3:K3"/>
    <mergeCell ref="M1:N1"/>
    <mergeCell ref="M2:N2"/>
    <mergeCell ref="M3:N3"/>
    <mergeCell ref="A16:N16"/>
    <mergeCell ref="A5:C5"/>
    <mergeCell ref="A26:N26"/>
    <mergeCell ref="A27:N27"/>
    <mergeCell ref="M18:N18"/>
    <mergeCell ref="M19:N19"/>
    <mergeCell ref="L17:N17"/>
    <mergeCell ref="H17:K17"/>
    <mergeCell ref="A17:G17"/>
    <mergeCell ref="B18:D18"/>
    <mergeCell ref="B23:D23"/>
    <mergeCell ref="B20:D20"/>
    <mergeCell ref="B22:D22"/>
    <mergeCell ref="B19:D19"/>
    <mergeCell ref="B21:D21"/>
    <mergeCell ref="D5:N5"/>
    <mergeCell ref="B29:N29"/>
    <mergeCell ref="B30:N30"/>
    <mergeCell ref="B31:N31"/>
    <mergeCell ref="B32:N32"/>
    <mergeCell ref="B33:N33"/>
    <mergeCell ref="A6:C6"/>
    <mergeCell ref="D6:N6"/>
    <mergeCell ref="A8:N8"/>
    <mergeCell ref="A7:N7"/>
    <mergeCell ref="A4:N4"/>
    <mergeCell ref="B28:N28"/>
    <mergeCell ref="M20:N20"/>
    <mergeCell ref="M22:N22"/>
    <mergeCell ref="M21:N21"/>
    <mergeCell ref="M23:N23"/>
    <mergeCell ref="M24:N24"/>
    <mergeCell ref="B24:D24"/>
  </mergeCells>
  <pageMargins left="0.7" right="0.7" top="0.75" bottom="0.7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Listas!$A$19:$A$20</xm:f>
          </x14:formula1>
          <xm:sqref>L19:L24</xm:sqref>
        </x14:dataValidation>
        <x14:dataValidation type="list" allowBlank="1">
          <x14:formula1>
            <xm:f>Listas!$C$2:$C$5</xm:f>
          </x14:formula1>
          <xm:sqref>M19:M24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20" customWidth="1"/>
    <col min="2" max="2" width="38" customWidth="1"/>
    <col min="3" max="3" width="59.42578125" customWidth="1"/>
    <col min="4" max="4" width="77.140625" customWidth="1"/>
    <col min="5" max="5" width="47.28515625" customWidth="1"/>
    <col min="6" max="6" width="34.42578125" customWidth="1"/>
    <col min="7" max="7" width="11.42578125" customWidth="1"/>
    <col min="8" max="26" width="10.7109375" customWidth="1"/>
  </cols>
  <sheetData>
    <row r="1" spans="1:26" ht="34.5" customHeight="1" x14ac:dyDescent="0.3">
      <c r="A1" s="9" t="s">
        <v>69</v>
      </c>
      <c r="B1" s="10" t="s">
        <v>70</v>
      </c>
      <c r="C1" s="11" t="s">
        <v>71</v>
      </c>
      <c r="D1" s="12" t="s">
        <v>72</v>
      </c>
      <c r="E1" s="13" t="s">
        <v>73</v>
      </c>
      <c r="F1" s="14"/>
      <c r="G1" s="16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6.5" customHeight="1" x14ac:dyDescent="0.3">
      <c r="A2" s="18" t="s">
        <v>76</v>
      </c>
      <c r="B2" s="19" t="s">
        <v>77</v>
      </c>
      <c r="C2" s="20" t="s">
        <v>67</v>
      </c>
      <c r="D2" s="21" t="s">
        <v>78</v>
      </c>
      <c r="E2" s="22" t="s">
        <v>79</v>
      </c>
      <c r="F2" s="23"/>
      <c r="G2" s="16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6.5" customHeight="1" x14ac:dyDescent="0.3">
      <c r="A3" s="24" t="s">
        <v>80</v>
      </c>
      <c r="B3" s="25" t="s">
        <v>39</v>
      </c>
      <c r="C3" s="20" t="s">
        <v>81</v>
      </c>
      <c r="D3" s="21" t="s">
        <v>82</v>
      </c>
      <c r="E3" s="22" t="s">
        <v>83</v>
      </c>
      <c r="F3" s="2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6.5" customHeight="1" x14ac:dyDescent="0.3">
      <c r="A4" s="18" t="s">
        <v>85</v>
      </c>
      <c r="B4" s="25" t="s">
        <v>86</v>
      </c>
      <c r="C4" s="27" t="s">
        <v>68</v>
      </c>
      <c r="D4" s="28" t="s">
        <v>87</v>
      </c>
      <c r="E4" s="22" t="s">
        <v>88</v>
      </c>
      <c r="F4" s="23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6.5" customHeight="1" x14ac:dyDescent="0.3">
      <c r="A5" s="29" t="s">
        <v>89</v>
      </c>
      <c r="B5" s="30"/>
      <c r="C5" s="27" t="s">
        <v>90</v>
      </c>
      <c r="D5" s="21" t="s">
        <v>91</v>
      </c>
      <c r="E5" s="23"/>
      <c r="F5" s="23"/>
      <c r="G5" s="16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6.5" customHeight="1" x14ac:dyDescent="0.3">
      <c r="A6" s="31" t="s">
        <v>92</v>
      </c>
      <c r="B6" s="17"/>
      <c r="C6" s="32"/>
      <c r="D6" s="21" t="s">
        <v>93</v>
      </c>
      <c r="E6" s="33"/>
      <c r="F6" s="23"/>
      <c r="G6" s="16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6.5" customHeight="1" x14ac:dyDescent="0.3">
      <c r="A7" s="34" t="s">
        <v>94</v>
      </c>
      <c r="B7" s="17"/>
      <c r="C7" s="35"/>
      <c r="D7" s="36"/>
      <c r="E7" s="26"/>
      <c r="F7" s="23"/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6.5" customHeight="1" x14ac:dyDescent="0.3">
      <c r="A8" s="34" t="s">
        <v>95</v>
      </c>
      <c r="B8" s="37" t="s">
        <v>96</v>
      </c>
      <c r="C8" s="38" t="s">
        <v>97</v>
      </c>
      <c r="D8" s="39" t="s">
        <v>98</v>
      </c>
      <c r="E8" s="40" t="s">
        <v>99</v>
      </c>
      <c r="F8" s="40" t="s">
        <v>100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6.5" customHeight="1" x14ac:dyDescent="0.3">
      <c r="A9" s="17"/>
      <c r="B9" s="17" t="s">
        <v>101</v>
      </c>
      <c r="C9" s="17" t="s">
        <v>102</v>
      </c>
      <c r="D9" s="41" t="s">
        <v>103</v>
      </c>
      <c r="E9" s="15" t="s">
        <v>104</v>
      </c>
      <c r="F9" s="17" t="s">
        <v>105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6.5" customHeight="1" x14ac:dyDescent="0.3">
      <c r="A10" s="17"/>
      <c r="B10" s="17" t="s">
        <v>106</v>
      </c>
      <c r="C10" s="17" t="s">
        <v>107</v>
      </c>
      <c r="D10" s="42" t="s">
        <v>108</v>
      </c>
      <c r="E10" s="15" t="s">
        <v>109</v>
      </c>
      <c r="F10" s="17" t="s">
        <v>110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6.5" customHeight="1" x14ac:dyDescent="0.3">
      <c r="A11" s="17"/>
      <c r="B11" s="17" t="s">
        <v>111</v>
      </c>
      <c r="C11" s="17" t="s">
        <v>112</v>
      </c>
      <c r="D11" s="41" t="s">
        <v>113</v>
      </c>
      <c r="E11" s="15" t="s">
        <v>114</v>
      </c>
      <c r="F11" s="17" t="s">
        <v>115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6.5" customHeight="1" x14ac:dyDescent="0.3">
      <c r="A12" s="17"/>
      <c r="B12" s="17" t="s">
        <v>116</v>
      </c>
      <c r="C12" s="17" t="s">
        <v>117</v>
      </c>
      <c r="D12" s="41" t="s">
        <v>118</v>
      </c>
      <c r="E12" s="15" t="s">
        <v>119</v>
      </c>
      <c r="F12" s="17" t="s">
        <v>120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6.5" customHeight="1" x14ac:dyDescent="0.3">
      <c r="A13" s="17"/>
      <c r="B13" s="17" t="s">
        <v>121</v>
      </c>
      <c r="C13" s="17" t="s">
        <v>122</v>
      </c>
      <c r="D13" s="41" t="s">
        <v>123</v>
      </c>
      <c r="E13" s="15" t="s">
        <v>124</v>
      </c>
      <c r="F13" s="17" t="s">
        <v>37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6.5" customHeight="1" x14ac:dyDescent="0.3">
      <c r="A14" s="17"/>
      <c r="B14" s="17" t="s">
        <v>125</v>
      </c>
      <c r="C14" s="17" t="s">
        <v>126</v>
      </c>
      <c r="D14" s="41" t="s">
        <v>127</v>
      </c>
      <c r="E14" s="15" t="s">
        <v>128</v>
      </c>
      <c r="F14" s="17" t="s">
        <v>129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6.5" customHeight="1" x14ac:dyDescent="0.3">
      <c r="A15" s="17"/>
      <c r="B15" s="17" t="s">
        <v>130</v>
      </c>
      <c r="C15" s="17" t="s">
        <v>131</v>
      </c>
      <c r="D15" s="41" t="s">
        <v>132</v>
      </c>
      <c r="E15" s="15" t="s">
        <v>133</v>
      </c>
      <c r="F15" s="17" t="s">
        <v>134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6.5" customHeight="1" x14ac:dyDescent="0.3">
      <c r="A16" s="17"/>
      <c r="B16" s="17"/>
      <c r="C16" s="17" t="s">
        <v>135</v>
      </c>
      <c r="D16" s="43"/>
      <c r="E16" s="15" t="s">
        <v>136</v>
      </c>
      <c r="F16" s="17" t="s">
        <v>137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6.5" customHeight="1" x14ac:dyDescent="0.3">
      <c r="A17" s="17"/>
      <c r="B17" s="17"/>
      <c r="C17" s="17" t="s">
        <v>138</v>
      </c>
      <c r="D17" s="17"/>
      <c r="E17" s="15" t="s">
        <v>139</v>
      </c>
      <c r="F17" s="17" t="s">
        <v>140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6.5" customHeight="1" x14ac:dyDescent="0.3">
      <c r="A18" s="44" t="s">
        <v>141</v>
      </c>
      <c r="B18" s="17"/>
      <c r="C18" s="17" t="s">
        <v>142</v>
      </c>
      <c r="D18" s="17"/>
      <c r="E18" s="15" t="s">
        <v>143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6.5" customHeight="1" x14ac:dyDescent="0.3">
      <c r="A19" s="45" t="s">
        <v>144</v>
      </c>
      <c r="B19" s="17"/>
      <c r="C19" s="17" t="s">
        <v>145</v>
      </c>
      <c r="D19" s="17"/>
      <c r="E19" s="15" t="s">
        <v>146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6.5" customHeight="1" x14ac:dyDescent="0.3">
      <c r="A20" s="45" t="s">
        <v>147</v>
      </c>
      <c r="B20" s="17"/>
      <c r="C20" s="17" t="s">
        <v>148</v>
      </c>
      <c r="D20" s="17"/>
      <c r="E20" s="15" t="s">
        <v>15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6.5" customHeight="1" x14ac:dyDescent="0.3">
      <c r="A21" s="17"/>
      <c r="B21" s="17"/>
      <c r="C21" s="17" t="s">
        <v>149</v>
      </c>
      <c r="D21" s="17"/>
      <c r="E21" s="15" t="s">
        <v>150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6.5" customHeight="1" x14ac:dyDescent="0.3">
      <c r="A22" s="17"/>
      <c r="B22" s="17"/>
      <c r="C22" s="17" t="s">
        <v>151</v>
      </c>
      <c r="D22" s="17"/>
      <c r="E22" s="15" t="s">
        <v>152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6.5" customHeight="1" x14ac:dyDescent="0.3">
      <c r="A23" s="17"/>
      <c r="B23" s="17"/>
      <c r="C23" s="17" t="s">
        <v>153</v>
      </c>
      <c r="D23" s="17"/>
      <c r="E23" s="15" t="s">
        <v>154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6.5" customHeight="1" x14ac:dyDescent="0.3">
      <c r="A24" s="17"/>
      <c r="B24" s="17"/>
      <c r="C24" s="17" t="s">
        <v>155</v>
      </c>
      <c r="D24" s="17"/>
      <c r="E24" s="15" t="s">
        <v>156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6.5" customHeight="1" x14ac:dyDescent="0.3">
      <c r="A25" s="17"/>
      <c r="B25" s="17"/>
      <c r="C25" s="17"/>
      <c r="D25" s="17"/>
      <c r="E25" s="15" t="s">
        <v>157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6.5" customHeight="1" x14ac:dyDescent="0.3">
      <c r="A26" s="17"/>
      <c r="B26" s="17" t="s">
        <v>158</v>
      </c>
      <c r="C26" s="17">
        <v>2018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6.5" customHeight="1" x14ac:dyDescent="0.3">
      <c r="A27" s="17"/>
      <c r="B27" s="17"/>
      <c r="C27" s="17">
        <v>2019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6.5" customHeight="1" x14ac:dyDescent="0.3">
      <c r="A28" s="17"/>
      <c r="B28" s="17"/>
      <c r="C28" s="17">
        <v>2020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6.5" customHeight="1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6.5" customHeight="1" x14ac:dyDescent="0.3">
      <c r="A30" s="17"/>
      <c r="B30" s="17" t="s">
        <v>159</v>
      </c>
      <c r="C30" s="17" t="s">
        <v>160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6.5" customHeight="1" x14ac:dyDescent="0.3">
      <c r="A31" s="17"/>
      <c r="B31" s="17"/>
      <c r="C31" s="17" t="s">
        <v>161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6.5" customHeight="1" x14ac:dyDescent="0.3">
      <c r="A32" s="17"/>
      <c r="B32" s="17"/>
      <c r="C32" s="17" t="s">
        <v>162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6.5" customHeight="1" x14ac:dyDescent="0.3">
      <c r="A33" s="17"/>
      <c r="B33" s="17"/>
      <c r="C33" s="17" t="s">
        <v>163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6.5" customHeight="1" x14ac:dyDescent="0.3">
      <c r="A34" s="17"/>
      <c r="B34" s="17"/>
      <c r="C34" s="17" t="s">
        <v>164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6.5" customHeight="1" x14ac:dyDescent="0.3">
      <c r="A35" s="17"/>
      <c r="B35" s="17"/>
      <c r="C35" s="17" t="s">
        <v>165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6.5" customHeight="1" x14ac:dyDescent="0.3">
      <c r="A36" s="17"/>
      <c r="B36" s="17"/>
      <c r="C36" s="17" t="s">
        <v>166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6.5" customHeight="1" x14ac:dyDescent="0.3">
      <c r="A37" s="17"/>
      <c r="B37" s="17"/>
      <c r="C37" s="17" t="s">
        <v>167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6.5" customHeight="1" x14ac:dyDescent="0.3">
      <c r="A38" s="17"/>
      <c r="B38" s="17"/>
      <c r="C38" s="17" t="s">
        <v>168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6.5" customHeight="1" x14ac:dyDescent="0.3">
      <c r="A39" s="17"/>
      <c r="B39" s="17"/>
      <c r="C39" s="17" t="s">
        <v>169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6.5" customHeight="1" x14ac:dyDescent="0.3">
      <c r="A40" s="17"/>
      <c r="B40" s="17"/>
      <c r="C40" s="17" t="s">
        <v>170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6.5" customHeight="1" x14ac:dyDescent="0.3">
      <c r="A41" s="17"/>
      <c r="B41" s="17"/>
      <c r="C41" s="17" t="s">
        <v>171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6.5" customHeight="1" x14ac:dyDescent="0.3">
      <c r="A42" s="17"/>
      <c r="B42" s="17"/>
      <c r="C42" s="17" t="s">
        <v>172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6.5" customHeight="1" x14ac:dyDescent="0.3">
      <c r="A43" s="17"/>
      <c r="B43" s="17"/>
      <c r="C43" s="17" t="s">
        <v>173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6.5" customHeight="1" x14ac:dyDescent="0.3">
      <c r="A44" s="17"/>
      <c r="B44" s="17"/>
      <c r="C44" s="17" t="s">
        <v>174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6.5" customHeight="1" x14ac:dyDescent="0.3">
      <c r="A45" s="17"/>
      <c r="B45" s="17"/>
      <c r="C45" s="17" t="s">
        <v>175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6.5" customHeight="1" x14ac:dyDescent="0.3">
      <c r="A46" s="17"/>
      <c r="B46" s="17"/>
      <c r="C46" s="17" t="s">
        <v>176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6.5" customHeight="1" x14ac:dyDescent="0.3">
      <c r="A47" s="17"/>
      <c r="B47" s="17"/>
      <c r="C47" s="17" t="s">
        <v>177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6.5" customHeight="1" x14ac:dyDescent="0.3">
      <c r="A48" s="17"/>
      <c r="B48" s="17"/>
      <c r="C48" s="17" t="s">
        <v>178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6.5" customHeight="1" x14ac:dyDescent="0.3">
      <c r="A49" s="17"/>
      <c r="B49" s="17"/>
      <c r="C49" s="17" t="s">
        <v>179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6.5" customHeight="1" x14ac:dyDescent="0.3">
      <c r="A50" s="17"/>
      <c r="B50" s="17"/>
      <c r="C50" s="17" t="s">
        <v>180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6.5" customHeight="1" x14ac:dyDescent="0.3">
      <c r="A51" s="17"/>
      <c r="B51" s="17"/>
      <c r="C51" s="17" t="s">
        <v>181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6.5" customHeight="1" x14ac:dyDescent="0.3">
      <c r="A52" s="17"/>
      <c r="B52" s="17"/>
      <c r="C52" s="17" t="s">
        <v>182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6.5" customHeight="1" x14ac:dyDescent="0.3">
      <c r="A53" s="17"/>
      <c r="B53" s="17"/>
      <c r="C53" s="17" t="s">
        <v>183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6.5" customHeight="1" x14ac:dyDescent="0.3">
      <c r="A54" s="17"/>
      <c r="B54" s="17"/>
      <c r="C54" s="17" t="s">
        <v>184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6.5" customHeight="1" x14ac:dyDescent="0.3">
      <c r="A55" s="17"/>
      <c r="B55" s="17"/>
      <c r="C55" s="17" t="s">
        <v>185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6.5" customHeight="1" x14ac:dyDescent="0.3">
      <c r="A56" s="17"/>
      <c r="B56" s="17"/>
      <c r="C56" s="17" t="s">
        <v>186</v>
      </c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6.5" customHeight="1" x14ac:dyDescent="0.3">
      <c r="A57" s="17"/>
      <c r="B57" s="17"/>
      <c r="C57" s="17" t="s">
        <v>187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6.5" customHeight="1" x14ac:dyDescent="0.3">
      <c r="A58" s="17"/>
      <c r="B58" s="17"/>
      <c r="C58" s="17" t="s">
        <v>188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6.5" customHeight="1" x14ac:dyDescent="0.3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6.5" customHeight="1" x14ac:dyDescent="0.3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6.5" customHeight="1" x14ac:dyDescent="0.3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6.5" customHeight="1" x14ac:dyDescent="0.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6.5" customHeight="1" x14ac:dyDescent="0.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6.5" customHeight="1" x14ac:dyDescent="0.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6.5" customHeight="1" x14ac:dyDescent="0.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6.5" customHeight="1" x14ac:dyDescent="0.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6.5" customHeight="1" x14ac:dyDescent="0.3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6.5" customHeight="1" x14ac:dyDescent="0.3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6.5" customHeight="1" x14ac:dyDescent="0.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6.5" customHeight="1" x14ac:dyDescent="0.3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6.5" customHeight="1" x14ac:dyDescent="0.3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6.5" customHeight="1" x14ac:dyDescent="0.3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6.5" customHeight="1" x14ac:dyDescent="0.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6.5" customHeight="1" x14ac:dyDescent="0.3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6.5" customHeight="1" x14ac:dyDescent="0.3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6.5" customHeight="1" x14ac:dyDescent="0.3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6.5" customHeight="1" x14ac:dyDescent="0.3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6.5" customHeight="1" x14ac:dyDescent="0.3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6.5" customHeight="1" x14ac:dyDescent="0.3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6.5" customHeight="1" x14ac:dyDescent="0.3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6.5" customHeight="1" x14ac:dyDescent="0.3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6.5" customHeight="1" x14ac:dyDescent="0.3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6.5" customHeight="1" x14ac:dyDescent="0.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6.5" customHeight="1" x14ac:dyDescent="0.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6.5" customHeight="1" x14ac:dyDescent="0.3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6.5" customHeight="1" x14ac:dyDescent="0.3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6.5" customHeight="1" x14ac:dyDescent="0.3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6.5" customHeight="1" x14ac:dyDescent="0.3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6.5" customHeight="1" x14ac:dyDescent="0.3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6.5" customHeight="1" x14ac:dyDescent="0.3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6.5" customHeight="1" x14ac:dyDescent="0.3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6.5" customHeight="1" x14ac:dyDescent="0.3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6.5" customHeight="1" x14ac:dyDescent="0.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6.5" customHeight="1" x14ac:dyDescent="0.3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6.5" customHeight="1" x14ac:dyDescent="0.3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6.5" customHeight="1" x14ac:dyDescent="0.3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6.5" customHeight="1" x14ac:dyDescent="0.3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6.5" customHeight="1" x14ac:dyDescent="0.3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6.5" customHeight="1" x14ac:dyDescent="0.3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6.5" customHeight="1" x14ac:dyDescent="0.3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6.5" customHeight="1" x14ac:dyDescent="0.3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6.5" customHeight="1" x14ac:dyDescent="0.3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6.5" customHeight="1" x14ac:dyDescent="0.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6.5" customHeight="1" x14ac:dyDescent="0.3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6.5" customHeight="1" x14ac:dyDescent="0.3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6.5" customHeight="1" x14ac:dyDescent="0.3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6.5" customHeight="1" x14ac:dyDescent="0.3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6.5" customHeight="1" x14ac:dyDescent="0.3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6.5" customHeight="1" x14ac:dyDescent="0.3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6.5" customHeight="1" x14ac:dyDescent="0.3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6.5" customHeight="1" x14ac:dyDescent="0.3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6.5" customHeight="1" x14ac:dyDescent="0.3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6.5" customHeight="1" x14ac:dyDescent="0.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6.5" customHeight="1" x14ac:dyDescent="0.3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6.5" customHeight="1" x14ac:dyDescent="0.3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6.5" customHeight="1" x14ac:dyDescent="0.3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6.5" customHeight="1" x14ac:dyDescent="0.3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6.5" customHeight="1" x14ac:dyDescent="0.3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6.5" customHeight="1" x14ac:dyDescent="0.3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6.5" customHeight="1" x14ac:dyDescent="0.3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6.5" customHeight="1" x14ac:dyDescent="0.3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6.5" customHeight="1" x14ac:dyDescent="0.3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6.5" customHeight="1" x14ac:dyDescent="0.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6.5" customHeight="1" x14ac:dyDescent="0.3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6.5" customHeight="1" x14ac:dyDescent="0.3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6.5" customHeight="1" x14ac:dyDescent="0.3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6.5" customHeight="1" x14ac:dyDescent="0.3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6.5" customHeight="1" x14ac:dyDescent="0.3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6.5" customHeight="1" x14ac:dyDescent="0.3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6.5" customHeight="1" x14ac:dyDescent="0.3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6.5" customHeight="1" x14ac:dyDescent="0.3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6.5" customHeight="1" x14ac:dyDescent="0.3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6.5" customHeight="1" x14ac:dyDescent="0.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6.5" customHeight="1" x14ac:dyDescent="0.3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6.5" customHeight="1" x14ac:dyDescent="0.3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6.5" customHeight="1" x14ac:dyDescent="0.3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6.5" customHeight="1" x14ac:dyDescent="0.3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6.5" customHeight="1" x14ac:dyDescent="0.3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6.5" customHeight="1" x14ac:dyDescent="0.3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6.5" customHeight="1" x14ac:dyDescent="0.3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6.5" customHeight="1" x14ac:dyDescent="0.3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6.5" customHeight="1" x14ac:dyDescent="0.3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6.5" customHeight="1" x14ac:dyDescent="0.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6.5" customHeight="1" x14ac:dyDescent="0.3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6.5" customHeight="1" x14ac:dyDescent="0.3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6.5" customHeight="1" x14ac:dyDescent="0.3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6.5" customHeight="1" x14ac:dyDescent="0.3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6.5" customHeight="1" x14ac:dyDescent="0.3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6.5" customHeight="1" x14ac:dyDescent="0.3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6.5" customHeight="1" x14ac:dyDescent="0.3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6.5" customHeight="1" x14ac:dyDescent="0.3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6.5" customHeight="1" x14ac:dyDescent="0.3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6.5" customHeight="1" x14ac:dyDescent="0.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6.5" customHeight="1" x14ac:dyDescent="0.3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6.5" customHeight="1" x14ac:dyDescent="0.3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6.5" customHeight="1" x14ac:dyDescent="0.3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6.5" customHeight="1" x14ac:dyDescent="0.3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6.5" customHeight="1" x14ac:dyDescent="0.3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6.5" customHeight="1" x14ac:dyDescent="0.3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6.5" customHeight="1" x14ac:dyDescent="0.3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6.5" customHeight="1" x14ac:dyDescent="0.3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6.5" customHeight="1" x14ac:dyDescent="0.3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6.5" customHeight="1" x14ac:dyDescent="0.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6.5" customHeight="1" x14ac:dyDescent="0.3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6.5" customHeight="1" x14ac:dyDescent="0.3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6.5" customHeight="1" x14ac:dyDescent="0.3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6.5" customHeight="1" x14ac:dyDescent="0.3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6.5" customHeight="1" x14ac:dyDescent="0.3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6.5" customHeight="1" x14ac:dyDescent="0.3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6.5" customHeight="1" x14ac:dyDescent="0.3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6.5" customHeight="1" x14ac:dyDescent="0.3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6.5" customHeight="1" x14ac:dyDescent="0.3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6.5" customHeight="1" x14ac:dyDescent="0.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6.5" customHeight="1" x14ac:dyDescent="0.3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6.5" customHeight="1" x14ac:dyDescent="0.3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6.5" customHeight="1" x14ac:dyDescent="0.3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6.5" customHeight="1" x14ac:dyDescent="0.3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6.5" customHeight="1" x14ac:dyDescent="0.3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6.5" customHeight="1" x14ac:dyDescent="0.3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6.5" customHeight="1" x14ac:dyDescent="0.3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6.5" customHeight="1" x14ac:dyDescent="0.3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6.5" customHeight="1" x14ac:dyDescent="0.3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6.5" customHeight="1" x14ac:dyDescent="0.3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6.5" customHeight="1" x14ac:dyDescent="0.3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6.5" customHeight="1" x14ac:dyDescent="0.3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6.5" customHeight="1" x14ac:dyDescent="0.3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6.5" customHeight="1" x14ac:dyDescent="0.3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6.5" customHeight="1" x14ac:dyDescent="0.3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6.5" customHeight="1" x14ac:dyDescent="0.3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6.5" customHeight="1" x14ac:dyDescent="0.3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6.5" customHeight="1" x14ac:dyDescent="0.3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6.5" customHeight="1" x14ac:dyDescent="0.3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6.5" customHeight="1" x14ac:dyDescent="0.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6.5" customHeight="1" x14ac:dyDescent="0.3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6.5" customHeight="1" x14ac:dyDescent="0.3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6.5" customHeight="1" x14ac:dyDescent="0.3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6.5" customHeight="1" x14ac:dyDescent="0.3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6.5" customHeight="1" x14ac:dyDescent="0.3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6.5" customHeight="1" x14ac:dyDescent="0.3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6.5" customHeight="1" x14ac:dyDescent="0.3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6.5" customHeight="1" x14ac:dyDescent="0.3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6.5" customHeight="1" x14ac:dyDescent="0.3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6.5" customHeight="1" x14ac:dyDescent="0.3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6.5" customHeight="1" x14ac:dyDescent="0.3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6.5" customHeight="1" x14ac:dyDescent="0.3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6.5" customHeight="1" x14ac:dyDescent="0.3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6.5" customHeight="1" x14ac:dyDescent="0.3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6.5" customHeight="1" x14ac:dyDescent="0.3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6.5" customHeight="1" x14ac:dyDescent="0.3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6.5" customHeight="1" x14ac:dyDescent="0.3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6.5" customHeight="1" x14ac:dyDescent="0.3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6.5" customHeight="1" x14ac:dyDescent="0.3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6.5" customHeight="1" x14ac:dyDescent="0.3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6.5" customHeight="1" x14ac:dyDescent="0.3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6.5" customHeight="1" x14ac:dyDescent="0.3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6.5" customHeight="1" x14ac:dyDescent="0.3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6.5" customHeight="1" x14ac:dyDescent="0.3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6.5" customHeight="1" x14ac:dyDescent="0.3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6.5" customHeight="1" x14ac:dyDescent="0.3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6.5" customHeight="1" x14ac:dyDescent="0.3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6.5" customHeight="1" x14ac:dyDescent="0.3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6.5" customHeight="1" x14ac:dyDescent="0.3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6.5" customHeight="1" x14ac:dyDescent="0.3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6.5" customHeight="1" x14ac:dyDescent="0.3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6.5" customHeight="1" x14ac:dyDescent="0.3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6.5" customHeight="1" x14ac:dyDescent="0.3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6.5" customHeight="1" x14ac:dyDescent="0.3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6.5" customHeight="1" x14ac:dyDescent="0.3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6.5" customHeight="1" x14ac:dyDescent="0.3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6.5" customHeight="1" x14ac:dyDescent="0.3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6.5" customHeight="1" x14ac:dyDescent="0.3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6.5" customHeight="1" x14ac:dyDescent="0.3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6.5" customHeight="1" x14ac:dyDescent="0.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6.5" customHeight="1" x14ac:dyDescent="0.3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6.5" customHeight="1" x14ac:dyDescent="0.3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6.5" customHeight="1" x14ac:dyDescent="0.3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6.5" customHeight="1" x14ac:dyDescent="0.3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6.5" customHeight="1" x14ac:dyDescent="0.3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6.5" customHeight="1" x14ac:dyDescent="0.3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6.5" customHeight="1" x14ac:dyDescent="0.3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6.5" customHeight="1" x14ac:dyDescent="0.3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6.5" customHeight="1" x14ac:dyDescent="0.3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6.5" customHeight="1" x14ac:dyDescent="0.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6.5" customHeight="1" x14ac:dyDescent="0.3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6.5" customHeight="1" x14ac:dyDescent="0.3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6.5" customHeight="1" x14ac:dyDescent="0.3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6.5" customHeight="1" x14ac:dyDescent="0.3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6.5" customHeight="1" x14ac:dyDescent="0.3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6.5" customHeight="1" x14ac:dyDescent="0.3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6.5" customHeight="1" x14ac:dyDescent="0.3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6.5" customHeight="1" x14ac:dyDescent="0.3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6.5" customHeight="1" x14ac:dyDescent="0.3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6.5" customHeight="1" x14ac:dyDescent="0.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6.5" customHeight="1" x14ac:dyDescent="0.3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6.5" customHeight="1" x14ac:dyDescent="0.3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6.5" customHeight="1" x14ac:dyDescent="0.3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6.5" customHeight="1" x14ac:dyDescent="0.3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6.5" customHeight="1" x14ac:dyDescent="0.3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6.5" customHeight="1" x14ac:dyDescent="0.3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6.5" customHeight="1" x14ac:dyDescent="0.3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6.5" customHeight="1" x14ac:dyDescent="0.3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6.5" customHeight="1" x14ac:dyDescent="0.3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6.5" customHeight="1" x14ac:dyDescent="0.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6.5" customHeight="1" x14ac:dyDescent="0.3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6.5" customHeight="1" x14ac:dyDescent="0.3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6.5" customHeight="1" x14ac:dyDescent="0.3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6.5" customHeight="1" x14ac:dyDescent="0.3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6.5" customHeight="1" x14ac:dyDescent="0.3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6.5" customHeight="1" x14ac:dyDescent="0.3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6.5" customHeight="1" x14ac:dyDescent="0.3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6.5" customHeight="1" x14ac:dyDescent="0.3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6.5" customHeight="1" x14ac:dyDescent="0.3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6.5" customHeight="1" x14ac:dyDescent="0.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6.5" customHeight="1" x14ac:dyDescent="0.3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6.5" customHeight="1" x14ac:dyDescent="0.3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6.5" customHeight="1" x14ac:dyDescent="0.3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6.5" customHeight="1" x14ac:dyDescent="0.3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6.5" customHeight="1" x14ac:dyDescent="0.3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6.5" customHeight="1" x14ac:dyDescent="0.3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6.5" customHeight="1" x14ac:dyDescent="0.3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6.5" customHeight="1" x14ac:dyDescent="0.3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6.5" customHeight="1" x14ac:dyDescent="0.3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6.5" customHeight="1" x14ac:dyDescent="0.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6.5" customHeight="1" x14ac:dyDescent="0.3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6.5" customHeight="1" x14ac:dyDescent="0.3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6.5" customHeight="1" x14ac:dyDescent="0.3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6.5" customHeight="1" x14ac:dyDescent="0.3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6.5" customHeight="1" x14ac:dyDescent="0.3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6.5" customHeight="1" x14ac:dyDescent="0.3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6.5" customHeight="1" x14ac:dyDescent="0.3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6.5" customHeight="1" x14ac:dyDescent="0.3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6.5" customHeight="1" x14ac:dyDescent="0.3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6.5" customHeight="1" x14ac:dyDescent="0.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6.5" customHeight="1" x14ac:dyDescent="0.3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6.5" customHeight="1" x14ac:dyDescent="0.3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6.5" customHeight="1" x14ac:dyDescent="0.3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6.5" customHeight="1" x14ac:dyDescent="0.3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6.5" customHeight="1" x14ac:dyDescent="0.3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6.5" customHeight="1" x14ac:dyDescent="0.3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6.5" customHeight="1" x14ac:dyDescent="0.3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6.5" customHeight="1" x14ac:dyDescent="0.3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6.5" customHeight="1" x14ac:dyDescent="0.3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6.5" customHeight="1" x14ac:dyDescent="0.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6.5" customHeight="1" x14ac:dyDescent="0.3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6.5" customHeight="1" x14ac:dyDescent="0.3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6.5" customHeight="1" x14ac:dyDescent="0.3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6.5" customHeight="1" x14ac:dyDescent="0.3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6.5" customHeight="1" x14ac:dyDescent="0.3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6.5" customHeight="1" x14ac:dyDescent="0.3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6.5" customHeight="1" x14ac:dyDescent="0.3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6.5" customHeight="1" x14ac:dyDescent="0.3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6.5" customHeight="1" x14ac:dyDescent="0.3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6.5" customHeight="1" x14ac:dyDescent="0.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6.5" customHeight="1" x14ac:dyDescent="0.3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6.5" customHeight="1" x14ac:dyDescent="0.3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6.5" customHeight="1" x14ac:dyDescent="0.3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6.5" customHeight="1" x14ac:dyDescent="0.3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6.5" customHeight="1" x14ac:dyDescent="0.3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6.5" customHeight="1" x14ac:dyDescent="0.3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6.5" customHeight="1" x14ac:dyDescent="0.3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6.5" customHeight="1" x14ac:dyDescent="0.3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6.5" customHeight="1" x14ac:dyDescent="0.3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6.5" customHeight="1" x14ac:dyDescent="0.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6.5" customHeight="1" x14ac:dyDescent="0.3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6.5" customHeight="1" x14ac:dyDescent="0.3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6.5" customHeight="1" x14ac:dyDescent="0.3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6.5" customHeight="1" x14ac:dyDescent="0.3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6.5" customHeight="1" x14ac:dyDescent="0.3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6.5" customHeight="1" x14ac:dyDescent="0.3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6.5" customHeight="1" x14ac:dyDescent="0.3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6.5" customHeight="1" x14ac:dyDescent="0.3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6.5" customHeight="1" x14ac:dyDescent="0.3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6.5" customHeight="1" x14ac:dyDescent="0.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6.5" customHeight="1" x14ac:dyDescent="0.3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6.5" customHeight="1" x14ac:dyDescent="0.3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6.5" customHeight="1" x14ac:dyDescent="0.3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6.5" customHeight="1" x14ac:dyDescent="0.3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6.5" customHeight="1" x14ac:dyDescent="0.3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6.5" customHeight="1" x14ac:dyDescent="0.3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6.5" customHeight="1" x14ac:dyDescent="0.3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6.5" customHeight="1" x14ac:dyDescent="0.3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6.5" customHeight="1" x14ac:dyDescent="0.3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6.5" customHeight="1" x14ac:dyDescent="0.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6.5" customHeight="1" x14ac:dyDescent="0.3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6.5" customHeight="1" x14ac:dyDescent="0.3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6.5" customHeight="1" x14ac:dyDescent="0.3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6.5" customHeight="1" x14ac:dyDescent="0.3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6.5" customHeight="1" x14ac:dyDescent="0.3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6.5" customHeight="1" x14ac:dyDescent="0.3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6.5" customHeight="1" x14ac:dyDescent="0.3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6.5" customHeight="1" x14ac:dyDescent="0.3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6.5" customHeight="1" x14ac:dyDescent="0.3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6.5" customHeight="1" x14ac:dyDescent="0.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6.5" customHeight="1" x14ac:dyDescent="0.3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6.5" customHeight="1" x14ac:dyDescent="0.3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6.5" customHeight="1" x14ac:dyDescent="0.3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6.5" customHeight="1" x14ac:dyDescent="0.3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6.5" customHeight="1" x14ac:dyDescent="0.3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6.5" customHeight="1" x14ac:dyDescent="0.3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6.5" customHeight="1" x14ac:dyDescent="0.3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6.5" customHeight="1" x14ac:dyDescent="0.3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6.5" customHeight="1" x14ac:dyDescent="0.3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6.5" customHeight="1" x14ac:dyDescent="0.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6.5" customHeight="1" x14ac:dyDescent="0.3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6.5" customHeight="1" x14ac:dyDescent="0.3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6.5" customHeight="1" x14ac:dyDescent="0.3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6.5" customHeight="1" x14ac:dyDescent="0.3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6.5" customHeight="1" x14ac:dyDescent="0.3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6.5" customHeight="1" x14ac:dyDescent="0.3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6.5" customHeight="1" x14ac:dyDescent="0.3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6.5" customHeight="1" x14ac:dyDescent="0.3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6.5" customHeight="1" x14ac:dyDescent="0.3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6.5" customHeight="1" x14ac:dyDescent="0.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6.5" customHeight="1" x14ac:dyDescent="0.3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6.5" customHeight="1" x14ac:dyDescent="0.3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6.5" customHeight="1" x14ac:dyDescent="0.3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6.5" customHeight="1" x14ac:dyDescent="0.3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6.5" customHeight="1" x14ac:dyDescent="0.3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6.5" customHeight="1" x14ac:dyDescent="0.3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6.5" customHeight="1" x14ac:dyDescent="0.3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6.5" customHeight="1" x14ac:dyDescent="0.3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6.5" customHeight="1" x14ac:dyDescent="0.3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6.5" customHeight="1" x14ac:dyDescent="0.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6.5" customHeight="1" x14ac:dyDescent="0.3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6.5" customHeight="1" x14ac:dyDescent="0.3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6.5" customHeight="1" x14ac:dyDescent="0.3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6.5" customHeight="1" x14ac:dyDescent="0.3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6.5" customHeight="1" x14ac:dyDescent="0.3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6.5" customHeight="1" x14ac:dyDescent="0.3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6.5" customHeight="1" x14ac:dyDescent="0.3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6.5" customHeight="1" x14ac:dyDescent="0.3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6.5" customHeight="1" x14ac:dyDescent="0.3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6.5" customHeight="1" x14ac:dyDescent="0.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6.5" customHeight="1" x14ac:dyDescent="0.3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6.5" customHeight="1" x14ac:dyDescent="0.3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6.5" customHeight="1" x14ac:dyDescent="0.3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6.5" customHeight="1" x14ac:dyDescent="0.3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6.5" customHeight="1" x14ac:dyDescent="0.3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6.5" customHeight="1" x14ac:dyDescent="0.3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6.5" customHeight="1" x14ac:dyDescent="0.3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6.5" customHeight="1" x14ac:dyDescent="0.3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6.5" customHeight="1" x14ac:dyDescent="0.3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6.5" customHeight="1" x14ac:dyDescent="0.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6.5" customHeight="1" x14ac:dyDescent="0.3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6.5" customHeight="1" x14ac:dyDescent="0.3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6.5" customHeight="1" x14ac:dyDescent="0.3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6.5" customHeight="1" x14ac:dyDescent="0.3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6.5" customHeight="1" x14ac:dyDescent="0.3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6.5" customHeight="1" x14ac:dyDescent="0.3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6.5" customHeight="1" x14ac:dyDescent="0.3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6.5" customHeight="1" x14ac:dyDescent="0.3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6.5" customHeight="1" x14ac:dyDescent="0.3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6.5" customHeight="1" x14ac:dyDescent="0.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6.5" customHeight="1" x14ac:dyDescent="0.3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6.5" customHeight="1" x14ac:dyDescent="0.3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6.5" customHeight="1" x14ac:dyDescent="0.3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6.5" customHeight="1" x14ac:dyDescent="0.3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6.5" customHeight="1" x14ac:dyDescent="0.3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6.5" customHeight="1" x14ac:dyDescent="0.3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6.5" customHeight="1" x14ac:dyDescent="0.3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6.5" customHeight="1" x14ac:dyDescent="0.3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6.5" customHeight="1" x14ac:dyDescent="0.3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6.5" customHeight="1" x14ac:dyDescent="0.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6.5" customHeight="1" x14ac:dyDescent="0.3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6.5" customHeight="1" x14ac:dyDescent="0.3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6.5" customHeight="1" x14ac:dyDescent="0.3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6.5" customHeight="1" x14ac:dyDescent="0.3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6.5" customHeight="1" x14ac:dyDescent="0.3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6.5" customHeight="1" x14ac:dyDescent="0.3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6.5" customHeight="1" x14ac:dyDescent="0.3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6.5" customHeight="1" x14ac:dyDescent="0.3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6.5" customHeight="1" x14ac:dyDescent="0.3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6.5" customHeight="1" x14ac:dyDescent="0.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6.5" customHeight="1" x14ac:dyDescent="0.3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6.5" customHeight="1" x14ac:dyDescent="0.3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6.5" customHeight="1" x14ac:dyDescent="0.3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6.5" customHeight="1" x14ac:dyDescent="0.3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6.5" customHeight="1" x14ac:dyDescent="0.3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6.5" customHeight="1" x14ac:dyDescent="0.3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6.5" customHeight="1" x14ac:dyDescent="0.3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6.5" customHeight="1" x14ac:dyDescent="0.3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6.5" customHeight="1" x14ac:dyDescent="0.3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6.5" customHeight="1" x14ac:dyDescent="0.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6.5" customHeight="1" x14ac:dyDescent="0.3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6.5" customHeight="1" x14ac:dyDescent="0.3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6.5" customHeight="1" x14ac:dyDescent="0.3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6.5" customHeight="1" x14ac:dyDescent="0.3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6.5" customHeight="1" x14ac:dyDescent="0.3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6.5" customHeight="1" x14ac:dyDescent="0.3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6.5" customHeight="1" x14ac:dyDescent="0.3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6.5" customHeight="1" x14ac:dyDescent="0.3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6.5" customHeight="1" x14ac:dyDescent="0.3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6.5" customHeight="1" x14ac:dyDescent="0.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6.5" customHeight="1" x14ac:dyDescent="0.3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6.5" customHeight="1" x14ac:dyDescent="0.3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6.5" customHeight="1" x14ac:dyDescent="0.3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6.5" customHeight="1" x14ac:dyDescent="0.3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6.5" customHeight="1" x14ac:dyDescent="0.3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6.5" customHeight="1" x14ac:dyDescent="0.3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6.5" customHeight="1" x14ac:dyDescent="0.3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6.5" customHeight="1" x14ac:dyDescent="0.3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6.5" customHeight="1" x14ac:dyDescent="0.3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6.5" customHeight="1" x14ac:dyDescent="0.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6.5" customHeight="1" x14ac:dyDescent="0.3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6.5" customHeight="1" x14ac:dyDescent="0.3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6.5" customHeight="1" x14ac:dyDescent="0.3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6.5" customHeight="1" x14ac:dyDescent="0.3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6.5" customHeight="1" x14ac:dyDescent="0.3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6.5" customHeight="1" x14ac:dyDescent="0.3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6.5" customHeight="1" x14ac:dyDescent="0.3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6.5" customHeight="1" x14ac:dyDescent="0.3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6.5" customHeight="1" x14ac:dyDescent="0.3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6.5" customHeight="1" x14ac:dyDescent="0.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6.5" customHeight="1" x14ac:dyDescent="0.3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6.5" customHeight="1" x14ac:dyDescent="0.3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6.5" customHeight="1" x14ac:dyDescent="0.3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6.5" customHeight="1" x14ac:dyDescent="0.3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6.5" customHeight="1" x14ac:dyDescent="0.3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6.5" customHeight="1" x14ac:dyDescent="0.3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6.5" customHeight="1" x14ac:dyDescent="0.3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6.5" customHeight="1" x14ac:dyDescent="0.3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6.5" customHeight="1" x14ac:dyDescent="0.3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6.5" customHeight="1" x14ac:dyDescent="0.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6.5" customHeight="1" x14ac:dyDescent="0.3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6.5" customHeight="1" x14ac:dyDescent="0.3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6.5" customHeight="1" x14ac:dyDescent="0.3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6.5" customHeight="1" x14ac:dyDescent="0.3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6.5" customHeight="1" x14ac:dyDescent="0.3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6.5" customHeight="1" x14ac:dyDescent="0.3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6.5" customHeight="1" x14ac:dyDescent="0.3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6.5" customHeight="1" x14ac:dyDescent="0.3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6.5" customHeight="1" x14ac:dyDescent="0.3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6.5" customHeight="1" x14ac:dyDescent="0.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6.5" customHeight="1" x14ac:dyDescent="0.3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6.5" customHeight="1" x14ac:dyDescent="0.3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6.5" customHeight="1" x14ac:dyDescent="0.3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6.5" customHeight="1" x14ac:dyDescent="0.3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6.5" customHeight="1" x14ac:dyDescent="0.3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6.5" customHeight="1" x14ac:dyDescent="0.3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6.5" customHeight="1" x14ac:dyDescent="0.3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6.5" customHeight="1" x14ac:dyDescent="0.3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6.5" customHeight="1" x14ac:dyDescent="0.3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6.5" customHeight="1" x14ac:dyDescent="0.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6.5" customHeight="1" x14ac:dyDescent="0.3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6.5" customHeight="1" x14ac:dyDescent="0.3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6.5" customHeight="1" x14ac:dyDescent="0.3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6.5" customHeight="1" x14ac:dyDescent="0.3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6.5" customHeight="1" x14ac:dyDescent="0.3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6.5" customHeight="1" x14ac:dyDescent="0.3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6.5" customHeight="1" x14ac:dyDescent="0.3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6.5" customHeight="1" x14ac:dyDescent="0.3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6.5" customHeight="1" x14ac:dyDescent="0.3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6.5" customHeight="1" x14ac:dyDescent="0.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6.5" customHeight="1" x14ac:dyDescent="0.3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6.5" customHeight="1" x14ac:dyDescent="0.3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6.5" customHeight="1" x14ac:dyDescent="0.3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6.5" customHeight="1" x14ac:dyDescent="0.3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6.5" customHeight="1" x14ac:dyDescent="0.3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6.5" customHeight="1" x14ac:dyDescent="0.3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6.5" customHeight="1" x14ac:dyDescent="0.3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6.5" customHeight="1" x14ac:dyDescent="0.3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6.5" customHeight="1" x14ac:dyDescent="0.3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6.5" customHeight="1" x14ac:dyDescent="0.3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6.5" customHeight="1" x14ac:dyDescent="0.3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6.5" customHeight="1" x14ac:dyDescent="0.3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6.5" customHeight="1" x14ac:dyDescent="0.3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6.5" customHeight="1" x14ac:dyDescent="0.3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6.5" customHeight="1" x14ac:dyDescent="0.3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6.5" customHeight="1" x14ac:dyDescent="0.3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6.5" customHeight="1" x14ac:dyDescent="0.3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6.5" customHeight="1" x14ac:dyDescent="0.3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6.5" customHeight="1" x14ac:dyDescent="0.3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6.5" customHeight="1" x14ac:dyDescent="0.3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6.5" customHeight="1" x14ac:dyDescent="0.3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6.5" customHeight="1" x14ac:dyDescent="0.3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6.5" customHeight="1" x14ac:dyDescent="0.3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6.5" customHeight="1" x14ac:dyDescent="0.3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6.5" customHeight="1" x14ac:dyDescent="0.3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6.5" customHeight="1" x14ac:dyDescent="0.3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6.5" customHeight="1" x14ac:dyDescent="0.3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6.5" customHeight="1" x14ac:dyDescent="0.3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6.5" customHeight="1" x14ac:dyDescent="0.3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6.5" customHeight="1" x14ac:dyDescent="0.3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6.5" customHeight="1" x14ac:dyDescent="0.3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6.5" customHeight="1" x14ac:dyDescent="0.3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6.5" customHeight="1" x14ac:dyDescent="0.3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6.5" customHeight="1" x14ac:dyDescent="0.3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6.5" customHeight="1" x14ac:dyDescent="0.3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6.5" customHeight="1" x14ac:dyDescent="0.3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6.5" customHeight="1" x14ac:dyDescent="0.3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6.5" customHeight="1" x14ac:dyDescent="0.3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6.5" customHeight="1" x14ac:dyDescent="0.3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6.5" customHeight="1" x14ac:dyDescent="0.3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6.5" customHeight="1" x14ac:dyDescent="0.3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6.5" customHeight="1" x14ac:dyDescent="0.3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6.5" customHeight="1" x14ac:dyDescent="0.3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6.5" customHeight="1" x14ac:dyDescent="0.3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6.5" customHeight="1" x14ac:dyDescent="0.3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6.5" customHeight="1" x14ac:dyDescent="0.3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6.5" customHeight="1" x14ac:dyDescent="0.3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6.5" customHeight="1" x14ac:dyDescent="0.3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6.5" customHeight="1" x14ac:dyDescent="0.3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6.5" customHeight="1" x14ac:dyDescent="0.3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6.5" customHeight="1" x14ac:dyDescent="0.3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6.5" customHeight="1" x14ac:dyDescent="0.3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6.5" customHeight="1" x14ac:dyDescent="0.3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6.5" customHeight="1" x14ac:dyDescent="0.3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6.5" customHeight="1" x14ac:dyDescent="0.3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6.5" customHeight="1" x14ac:dyDescent="0.3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6.5" customHeight="1" x14ac:dyDescent="0.3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6.5" customHeight="1" x14ac:dyDescent="0.3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6.5" customHeight="1" x14ac:dyDescent="0.3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6.5" customHeight="1" x14ac:dyDescent="0.3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6.5" customHeight="1" x14ac:dyDescent="0.3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6.5" customHeight="1" x14ac:dyDescent="0.3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6.5" customHeight="1" x14ac:dyDescent="0.3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6.5" customHeight="1" x14ac:dyDescent="0.3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6.5" customHeight="1" x14ac:dyDescent="0.3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6.5" customHeight="1" x14ac:dyDescent="0.3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6.5" customHeight="1" x14ac:dyDescent="0.3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6.5" customHeight="1" x14ac:dyDescent="0.3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6.5" customHeight="1" x14ac:dyDescent="0.3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6.5" customHeight="1" x14ac:dyDescent="0.3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6.5" customHeight="1" x14ac:dyDescent="0.3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6.5" customHeight="1" x14ac:dyDescent="0.3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6.5" customHeight="1" x14ac:dyDescent="0.3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6.5" customHeight="1" x14ac:dyDescent="0.3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6.5" customHeight="1" x14ac:dyDescent="0.3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6.5" customHeight="1" x14ac:dyDescent="0.3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6.5" customHeight="1" x14ac:dyDescent="0.3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6.5" customHeight="1" x14ac:dyDescent="0.3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6.5" customHeight="1" x14ac:dyDescent="0.3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6.5" customHeight="1" x14ac:dyDescent="0.3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6.5" customHeight="1" x14ac:dyDescent="0.3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6.5" customHeight="1" x14ac:dyDescent="0.3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6.5" customHeight="1" x14ac:dyDescent="0.3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6.5" customHeight="1" x14ac:dyDescent="0.3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6.5" customHeight="1" x14ac:dyDescent="0.3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6.5" customHeight="1" x14ac:dyDescent="0.3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6.5" customHeight="1" x14ac:dyDescent="0.3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6.5" customHeight="1" x14ac:dyDescent="0.3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6.5" customHeight="1" x14ac:dyDescent="0.3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6.5" customHeight="1" x14ac:dyDescent="0.3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6.5" customHeight="1" x14ac:dyDescent="0.3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6.5" customHeight="1" x14ac:dyDescent="0.3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6.5" customHeight="1" x14ac:dyDescent="0.3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6.5" customHeight="1" x14ac:dyDescent="0.3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6.5" customHeight="1" x14ac:dyDescent="0.3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6.5" customHeight="1" x14ac:dyDescent="0.3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6.5" customHeight="1" x14ac:dyDescent="0.3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6.5" customHeight="1" x14ac:dyDescent="0.3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6.5" customHeight="1" x14ac:dyDescent="0.3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6.5" customHeight="1" x14ac:dyDescent="0.3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6.5" customHeight="1" x14ac:dyDescent="0.3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6.5" customHeight="1" x14ac:dyDescent="0.3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6.5" customHeight="1" x14ac:dyDescent="0.3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6.5" customHeight="1" x14ac:dyDescent="0.3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6.5" customHeight="1" x14ac:dyDescent="0.3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6.5" customHeight="1" x14ac:dyDescent="0.3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6.5" customHeight="1" x14ac:dyDescent="0.3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6.5" customHeight="1" x14ac:dyDescent="0.3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6.5" customHeight="1" x14ac:dyDescent="0.3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6.5" customHeight="1" x14ac:dyDescent="0.3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6.5" customHeight="1" x14ac:dyDescent="0.3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6.5" customHeight="1" x14ac:dyDescent="0.3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6.5" customHeight="1" x14ac:dyDescent="0.3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6.5" customHeight="1" x14ac:dyDescent="0.3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6.5" customHeight="1" x14ac:dyDescent="0.3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6.5" customHeight="1" x14ac:dyDescent="0.3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6.5" customHeight="1" x14ac:dyDescent="0.3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6.5" customHeight="1" x14ac:dyDescent="0.3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6.5" customHeight="1" x14ac:dyDescent="0.3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6.5" customHeight="1" x14ac:dyDescent="0.3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6.5" customHeight="1" x14ac:dyDescent="0.3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6.5" customHeight="1" x14ac:dyDescent="0.3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6.5" customHeight="1" x14ac:dyDescent="0.3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6.5" customHeight="1" x14ac:dyDescent="0.3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6.5" customHeight="1" x14ac:dyDescent="0.3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6.5" customHeight="1" x14ac:dyDescent="0.3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6.5" customHeight="1" x14ac:dyDescent="0.3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6.5" customHeight="1" x14ac:dyDescent="0.3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6.5" customHeight="1" x14ac:dyDescent="0.3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6.5" customHeight="1" x14ac:dyDescent="0.3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6.5" customHeight="1" x14ac:dyDescent="0.3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6.5" customHeight="1" x14ac:dyDescent="0.3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6.5" customHeight="1" x14ac:dyDescent="0.3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6.5" customHeight="1" x14ac:dyDescent="0.3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6.5" customHeight="1" x14ac:dyDescent="0.3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6.5" customHeight="1" x14ac:dyDescent="0.3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6.5" customHeight="1" x14ac:dyDescent="0.3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6.5" customHeight="1" x14ac:dyDescent="0.3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6.5" customHeight="1" x14ac:dyDescent="0.3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6.5" customHeight="1" x14ac:dyDescent="0.3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6.5" customHeight="1" x14ac:dyDescent="0.3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6.5" customHeight="1" x14ac:dyDescent="0.3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6.5" customHeight="1" x14ac:dyDescent="0.3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6.5" customHeight="1" x14ac:dyDescent="0.3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6.5" customHeight="1" x14ac:dyDescent="0.3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6.5" customHeight="1" x14ac:dyDescent="0.3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6.5" customHeight="1" x14ac:dyDescent="0.3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6.5" customHeight="1" x14ac:dyDescent="0.3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6.5" customHeight="1" x14ac:dyDescent="0.3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6.5" customHeight="1" x14ac:dyDescent="0.3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6.5" customHeight="1" x14ac:dyDescent="0.3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6.5" customHeight="1" x14ac:dyDescent="0.3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6.5" customHeight="1" x14ac:dyDescent="0.3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6.5" customHeight="1" x14ac:dyDescent="0.3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6.5" customHeight="1" x14ac:dyDescent="0.3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6.5" customHeight="1" x14ac:dyDescent="0.3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6.5" customHeight="1" x14ac:dyDescent="0.3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6.5" customHeight="1" x14ac:dyDescent="0.3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6.5" customHeight="1" x14ac:dyDescent="0.3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6.5" customHeight="1" x14ac:dyDescent="0.3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6.5" customHeight="1" x14ac:dyDescent="0.3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6.5" customHeight="1" x14ac:dyDescent="0.3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6.5" customHeight="1" x14ac:dyDescent="0.3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6.5" customHeight="1" x14ac:dyDescent="0.3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6.5" customHeight="1" x14ac:dyDescent="0.3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6.5" customHeight="1" x14ac:dyDescent="0.3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6.5" customHeight="1" x14ac:dyDescent="0.3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6.5" customHeight="1" x14ac:dyDescent="0.3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6.5" customHeight="1" x14ac:dyDescent="0.3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6.5" customHeight="1" x14ac:dyDescent="0.3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6.5" customHeight="1" x14ac:dyDescent="0.3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6.5" customHeight="1" x14ac:dyDescent="0.3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6.5" customHeight="1" x14ac:dyDescent="0.3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6.5" customHeight="1" x14ac:dyDescent="0.3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6.5" customHeight="1" x14ac:dyDescent="0.3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6.5" customHeight="1" x14ac:dyDescent="0.3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6.5" customHeight="1" x14ac:dyDescent="0.3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6.5" customHeight="1" x14ac:dyDescent="0.3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6.5" customHeight="1" x14ac:dyDescent="0.3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6.5" customHeight="1" x14ac:dyDescent="0.3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6.5" customHeight="1" x14ac:dyDescent="0.3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6.5" customHeight="1" x14ac:dyDescent="0.3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6.5" customHeight="1" x14ac:dyDescent="0.3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6.5" customHeight="1" x14ac:dyDescent="0.3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6.5" customHeight="1" x14ac:dyDescent="0.3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6.5" customHeight="1" x14ac:dyDescent="0.3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6.5" customHeight="1" x14ac:dyDescent="0.3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6.5" customHeight="1" x14ac:dyDescent="0.3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6.5" customHeight="1" x14ac:dyDescent="0.3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6.5" customHeight="1" x14ac:dyDescent="0.3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6.5" customHeight="1" x14ac:dyDescent="0.3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6.5" customHeight="1" x14ac:dyDescent="0.3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6.5" customHeight="1" x14ac:dyDescent="0.3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6.5" customHeight="1" x14ac:dyDescent="0.3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6.5" customHeight="1" x14ac:dyDescent="0.3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6.5" customHeight="1" x14ac:dyDescent="0.3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6.5" customHeight="1" x14ac:dyDescent="0.3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6.5" customHeight="1" x14ac:dyDescent="0.3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6.5" customHeight="1" x14ac:dyDescent="0.3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6.5" customHeight="1" x14ac:dyDescent="0.3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6.5" customHeight="1" x14ac:dyDescent="0.3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6.5" customHeight="1" x14ac:dyDescent="0.3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6.5" customHeight="1" x14ac:dyDescent="0.3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6.5" customHeight="1" x14ac:dyDescent="0.3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6.5" customHeight="1" x14ac:dyDescent="0.3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6.5" customHeight="1" x14ac:dyDescent="0.3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6.5" customHeight="1" x14ac:dyDescent="0.3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6.5" customHeight="1" x14ac:dyDescent="0.3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6.5" customHeight="1" x14ac:dyDescent="0.3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6.5" customHeight="1" x14ac:dyDescent="0.3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6.5" customHeight="1" x14ac:dyDescent="0.3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6.5" customHeight="1" x14ac:dyDescent="0.3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6.5" customHeight="1" x14ac:dyDescent="0.3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6.5" customHeight="1" x14ac:dyDescent="0.3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6.5" customHeight="1" x14ac:dyDescent="0.3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6.5" customHeight="1" x14ac:dyDescent="0.3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6.5" customHeight="1" x14ac:dyDescent="0.3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6.5" customHeight="1" x14ac:dyDescent="0.3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6.5" customHeight="1" x14ac:dyDescent="0.3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6.5" customHeight="1" x14ac:dyDescent="0.3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6.5" customHeight="1" x14ac:dyDescent="0.3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6.5" customHeight="1" x14ac:dyDescent="0.3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6.5" customHeight="1" x14ac:dyDescent="0.3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6.5" customHeight="1" x14ac:dyDescent="0.3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6.5" customHeight="1" x14ac:dyDescent="0.3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6.5" customHeight="1" x14ac:dyDescent="0.3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6.5" customHeight="1" x14ac:dyDescent="0.3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6.5" customHeight="1" x14ac:dyDescent="0.3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6.5" customHeight="1" x14ac:dyDescent="0.3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6.5" customHeight="1" x14ac:dyDescent="0.3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6.5" customHeight="1" x14ac:dyDescent="0.3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6.5" customHeight="1" x14ac:dyDescent="0.3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6.5" customHeight="1" x14ac:dyDescent="0.3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6.5" customHeight="1" x14ac:dyDescent="0.3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6.5" customHeight="1" x14ac:dyDescent="0.3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6.5" customHeight="1" x14ac:dyDescent="0.3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6.5" customHeight="1" x14ac:dyDescent="0.3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6.5" customHeight="1" x14ac:dyDescent="0.3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6.5" customHeight="1" x14ac:dyDescent="0.3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6.5" customHeight="1" x14ac:dyDescent="0.3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6.5" customHeight="1" x14ac:dyDescent="0.3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6.5" customHeight="1" x14ac:dyDescent="0.3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6.5" customHeight="1" x14ac:dyDescent="0.3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6.5" customHeight="1" x14ac:dyDescent="0.3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6.5" customHeight="1" x14ac:dyDescent="0.3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6.5" customHeight="1" x14ac:dyDescent="0.3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6.5" customHeight="1" x14ac:dyDescent="0.3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6.5" customHeight="1" x14ac:dyDescent="0.3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6.5" customHeight="1" x14ac:dyDescent="0.3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6.5" customHeight="1" x14ac:dyDescent="0.3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6.5" customHeight="1" x14ac:dyDescent="0.3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6.5" customHeight="1" x14ac:dyDescent="0.3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6.5" customHeight="1" x14ac:dyDescent="0.3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6.5" customHeight="1" x14ac:dyDescent="0.3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6.5" customHeight="1" x14ac:dyDescent="0.3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6.5" customHeight="1" x14ac:dyDescent="0.3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6.5" customHeight="1" x14ac:dyDescent="0.3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6.5" customHeight="1" x14ac:dyDescent="0.3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6.5" customHeight="1" x14ac:dyDescent="0.3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6.5" customHeight="1" x14ac:dyDescent="0.3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6.5" customHeight="1" x14ac:dyDescent="0.3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6.5" customHeight="1" x14ac:dyDescent="0.3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6.5" customHeight="1" x14ac:dyDescent="0.3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6.5" customHeight="1" x14ac:dyDescent="0.3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6.5" customHeight="1" x14ac:dyDescent="0.3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6.5" customHeight="1" x14ac:dyDescent="0.3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6.5" customHeight="1" x14ac:dyDescent="0.3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6.5" customHeight="1" x14ac:dyDescent="0.3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6.5" customHeight="1" x14ac:dyDescent="0.3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6.5" customHeight="1" x14ac:dyDescent="0.3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6.5" customHeight="1" x14ac:dyDescent="0.3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6.5" customHeight="1" x14ac:dyDescent="0.3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6.5" customHeight="1" x14ac:dyDescent="0.3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6.5" customHeight="1" x14ac:dyDescent="0.3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6.5" customHeight="1" x14ac:dyDescent="0.3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6.5" customHeight="1" x14ac:dyDescent="0.3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6.5" customHeight="1" x14ac:dyDescent="0.3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6.5" customHeight="1" x14ac:dyDescent="0.3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6.5" customHeight="1" x14ac:dyDescent="0.3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6.5" customHeight="1" x14ac:dyDescent="0.3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6.5" customHeight="1" x14ac:dyDescent="0.3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6.5" customHeight="1" x14ac:dyDescent="0.3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6.5" customHeight="1" x14ac:dyDescent="0.3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6.5" customHeight="1" x14ac:dyDescent="0.3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6.5" customHeight="1" x14ac:dyDescent="0.3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6.5" customHeight="1" x14ac:dyDescent="0.3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6.5" customHeight="1" x14ac:dyDescent="0.3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6.5" customHeight="1" x14ac:dyDescent="0.3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6.5" customHeight="1" x14ac:dyDescent="0.3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6.5" customHeight="1" x14ac:dyDescent="0.3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6.5" customHeight="1" x14ac:dyDescent="0.3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6.5" customHeight="1" x14ac:dyDescent="0.3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6.5" customHeight="1" x14ac:dyDescent="0.3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6.5" customHeight="1" x14ac:dyDescent="0.3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6.5" customHeight="1" x14ac:dyDescent="0.3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6.5" customHeight="1" x14ac:dyDescent="0.3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6.5" customHeight="1" x14ac:dyDescent="0.3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6.5" customHeight="1" x14ac:dyDescent="0.3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6.5" customHeight="1" x14ac:dyDescent="0.3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6.5" customHeight="1" x14ac:dyDescent="0.3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6.5" customHeight="1" x14ac:dyDescent="0.3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6.5" customHeight="1" x14ac:dyDescent="0.3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6.5" customHeight="1" x14ac:dyDescent="0.3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6.5" customHeight="1" x14ac:dyDescent="0.3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6.5" customHeight="1" x14ac:dyDescent="0.3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6.5" customHeight="1" x14ac:dyDescent="0.3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6.5" customHeight="1" x14ac:dyDescent="0.3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6.5" customHeight="1" x14ac:dyDescent="0.3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6.5" customHeight="1" x14ac:dyDescent="0.3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6.5" customHeight="1" x14ac:dyDescent="0.3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6.5" customHeight="1" x14ac:dyDescent="0.3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6.5" customHeight="1" x14ac:dyDescent="0.3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6.5" customHeight="1" x14ac:dyDescent="0.3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6.5" customHeight="1" x14ac:dyDescent="0.3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6.5" customHeight="1" x14ac:dyDescent="0.3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6.5" customHeight="1" x14ac:dyDescent="0.3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6.5" customHeight="1" x14ac:dyDescent="0.3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6.5" customHeight="1" x14ac:dyDescent="0.3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6.5" customHeight="1" x14ac:dyDescent="0.3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6.5" customHeight="1" x14ac:dyDescent="0.3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6.5" customHeight="1" x14ac:dyDescent="0.3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6.5" customHeight="1" x14ac:dyDescent="0.3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6.5" customHeight="1" x14ac:dyDescent="0.3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6.5" customHeight="1" x14ac:dyDescent="0.3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6.5" customHeight="1" x14ac:dyDescent="0.3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6.5" customHeight="1" x14ac:dyDescent="0.3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6.5" customHeight="1" x14ac:dyDescent="0.3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6.5" customHeight="1" x14ac:dyDescent="0.3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6.5" customHeight="1" x14ac:dyDescent="0.3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6.5" customHeight="1" x14ac:dyDescent="0.3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6.5" customHeight="1" x14ac:dyDescent="0.3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6.5" customHeight="1" x14ac:dyDescent="0.3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6.5" customHeight="1" x14ac:dyDescent="0.3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6.5" customHeight="1" x14ac:dyDescent="0.3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6.5" customHeight="1" x14ac:dyDescent="0.3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6.5" customHeight="1" x14ac:dyDescent="0.3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6.5" customHeight="1" x14ac:dyDescent="0.3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6.5" customHeight="1" x14ac:dyDescent="0.3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6.5" customHeight="1" x14ac:dyDescent="0.3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6.5" customHeight="1" x14ac:dyDescent="0.3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6.5" customHeight="1" x14ac:dyDescent="0.3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6.5" customHeight="1" x14ac:dyDescent="0.3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6.5" customHeight="1" x14ac:dyDescent="0.3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6.5" customHeight="1" x14ac:dyDescent="0.3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6.5" customHeight="1" x14ac:dyDescent="0.3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6.5" customHeight="1" x14ac:dyDescent="0.3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6.5" customHeight="1" x14ac:dyDescent="0.3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6.5" customHeight="1" x14ac:dyDescent="0.3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6.5" customHeight="1" x14ac:dyDescent="0.3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6.5" customHeight="1" x14ac:dyDescent="0.3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6.5" customHeight="1" x14ac:dyDescent="0.3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6.5" customHeight="1" x14ac:dyDescent="0.3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6.5" customHeight="1" x14ac:dyDescent="0.3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6.5" customHeight="1" x14ac:dyDescent="0.3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6.5" customHeight="1" x14ac:dyDescent="0.3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6.5" customHeight="1" x14ac:dyDescent="0.3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6.5" customHeight="1" x14ac:dyDescent="0.3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6.5" customHeight="1" x14ac:dyDescent="0.3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6.5" customHeight="1" x14ac:dyDescent="0.3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6.5" customHeight="1" x14ac:dyDescent="0.3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6.5" customHeight="1" x14ac:dyDescent="0.3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6.5" customHeight="1" x14ac:dyDescent="0.3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6.5" customHeight="1" x14ac:dyDescent="0.3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6.5" customHeight="1" x14ac:dyDescent="0.3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6.5" customHeight="1" x14ac:dyDescent="0.3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6.5" customHeight="1" x14ac:dyDescent="0.3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6.5" customHeight="1" x14ac:dyDescent="0.3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6.5" customHeight="1" x14ac:dyDescent="0.3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6.5" customHeight="1" x14ac:dyDescent="0.3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6.5" customHeight="1" x14ac:dyDescent="0.3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6.5" customHeight="1" x14ac:dyDescent="0.3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6.5" customHeight="1" x14ac:dyDescent="0.3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6.5" customHeight="1" x14ac:dyDescent="0.3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6.5" customHeight="1" x14ac:dyDescent="0.3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6.5" customHeight="1" x14ac:dyDescent="0.3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6.5" customHeight="1" x14ac:dyDescent="0.3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6.5" customHeight="1" x14ac:dyDescent="0.3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6.5" customHeight="1" x14ac:dyDescent="0.3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6.5" customHeight="1" x14ac:dyDescent="0.3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6.5" customHeight="1" x14ac:dyDescent="0.3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6.5" customHeight="1" x14ac:dyDescent="0.3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6.5" customHeight="1" x14ac:dyDescent="0.3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6.5" customHeight="1" x14ac:dyDescent="0.3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6.5" customHeight="1" x14ac:dyDescent="0.3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6.5" customHeight="1" x14ac:dyDescent="0.3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6.5" customHeight="1" x14ac:dyDescent="0.3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6.5" customHeight="1" x14ac:dyDescent="0.3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6.5" customHeight="1" x14ac:dyDescent="0.3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6.5" customHeight="1" x14ac:dyDescent="0.3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6.5" customHeight="1" x14ac:dyDescent="0.3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6.5" customHeight="1" x14ac:dyDescent="0.3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6.5" customHeight="1" x14ac:dyDescent="0.3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6.5" customHeight="1" x14ac:dyDescent="0.3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6.5" customHeight="1" x14ac:dyDescent="0.3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6.5" customHeight="1" x14ac:dyDescent="0.3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6.5" customHeight="1" x14ac:dyDescent="0.3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6.5" customHeight="1" x14ac:dyDescent="0.3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6.5" customHeight="1" x14ac:dyDescent="0.3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6.5" customHeight="1" x14ac:dyDescent="0.3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6.5" customHeight="1" x14ac:dyDescent="0.3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6.5" customHeight="1" x14ac:dyDescent="0.3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6.5" customHeight="1" x14ac:dyDescent="0.3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6.5" customHeight="1" x14ac:dyDescent="0.3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6.5" customHeight="1" x14ac:dyDescent="0.3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6.5" customHeight="1" x14ac:dyDescent="0.3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6.5" customHeight="1" x14ac:dyDescent="0.3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6.5" customHeight="1" x14ac:dyDescent="0.3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6.5" customHeight="1" x14ac:dyDescent="0.3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6.5" customHeight="1" x14ac:dyDescent="0.3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6.5" customHeight="1" x14ac:dyDescent="0.3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6.5" customHeight="1" x14ac:dyDescent="0.3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6.5" customHeight="1" x14ac:dyDescent="0.3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6.5" customHeight="1" x14ac:dyDescent="0.3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6.5" customHeight="1" x14ac:dyDescent="0.3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6.5" customHeight="1" x14ac:dyDescent="0.3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6.5" customHeight="1" x14ac:dyDescent="0.3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6.5" customHeight="1" x14ac:dyDescent="0.3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6.5" customHeight="1" x14ac:dyDescent="0.3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6.5" customHeight="1" x14ac:dyDescent="0.3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6.5" customHeight="1" x14ac:dyDescent="0.3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6.5" customHeight="1" x14ac:dyDescent="0.3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6.5" customHeight="1" x14ac:dyDescent="0.3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6.5" customHeight="1" x14ac:dyDescent="0.3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6.5" customHeight="1" x14ac:dyDescent="0.3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6.5" customHeight="1" x14ac:dyDescent="0.3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6.5" customHeight="1" x14ac:dyDescent="0.3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6.5" customHeight="1" x14ac:dyDescent="0.3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6.5" customHeight="1" x14ac:dyDescent="0.3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6.5" customHeight="1" x14ac:dyDescent="0.3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6.5" customHeight="1" x14ac:dyDescent="0.3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6.5" customHeight="1" x14ac:dyDescent="0.3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6.5" customHeight="1" x14ac:dyDescent="0.3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6.5" customHeight="1" x14ac:dyDescent="0.3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6.5" customHeight="1" x14ac:dyDescent="0.3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6.5" customHeight="1" x14ac:dyDescent="0.3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6.5" customHeight="1" x14ac:dyDescent="0.3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6.5" customHeight="1" x14ac:dyDescent="0.3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6.5" customHeight="1" x14ac:dyDescent="0.3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6.5" customHeight="1" x14ac:dyDescent="0.3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6.5" customHeight="1" x14ac:dyDescent="0.3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6.5" customHeight="1" x14ac:dyDescent="0.3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6.5" customHeight="1" x14ac:dyDescent="0.3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6.5" customHeight="1" x14ac:dyDescent="0.3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6.5" customHeight="1" x14ac:dyDescent="0.3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6.5" customHeight="1" x14ac:dyDescent="0.3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6.5" customHeight="1" x14ac:dyDescent="0.3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6.5" customHeight="1" x14ac:dyDescent="0.3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6.5" customHeight="1" x14ac:dyDescent="0.3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6.5" customHeight="1" x14ac:dyDescent="0.3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6.5" customHeight="1" x14ac:dyDescent="0.3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6.5" customHeight="1" x14ac:dyDescent="0.3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6.5" customHeight="1" x14ac:dyDescent="0.3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6.5" customHeight="1" x14ac:dyDescent="0.3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6.5" customHeight="1" x14ac:dyDescent="0.3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6.5" customHeight="1" x14ac:dyDescent="0.3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6.5" customHeight="1" x14ac:dyDescent="0.3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6.5" customHeight="1" x14ac:dyDescent="0.3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6.5" customHeight="1" x14ac:dyDescent="0.3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6.5" customHeight="1" x14ac:dyDescent="0.3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6.5" customHeight="1" x14ac:dyDescent="0.3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6.5" customHeight="1" x14ac:dyDescent="0.3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6.5" customHeight="1" x14ac:dyDescent="0.3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6.5" customHeight="1" x14ac:dyDescent="0.3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6.5" customHeight="1" x14ac:dyDescent="0.3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6.5" customHeight="1" x14ac:dyDescent="0.3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6.5" customHeight="1" x14ac:dyDescent="0.3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6.5" customHeight="1" x14ac:dyDescent="0.3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6.5" customHeight="1" x14ac:dyDescent="0.3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6.5" customHeight="1" x14ac:dyDescent="0.3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6.5" customHeight="1" x14ac:dyDescent="0.3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6.5" customHeight="1" x14ac:dyDescent="0.3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6.5" customHeight="1" x14ac:dyDescent="0.3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6.5" customHeight="1" x14ac:dyDescent="0.3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6.5" customHeight="1" x14ac:dyDescent="0.3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6.5" customHeight="1" x14ac:dyDescent="0.3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6.5" customHeight="1" x14ac:dyDescent="0.3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6.5" customHeight="1" x14ac:dyDescent="0.3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6.5" customHeight="1" x14ac:dyDescent="0.3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6.5" customHeight="1" x14ac:dyDescent="0.3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6.5" customHeight="1" x14ac:dyDescent="0.3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6.5" customHeight="1" x14ac:dyDescent="0.3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6.5" customHeight="1" x14ac:dyDescent="0.3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6.5" customHeight="1" x14ac:dyDescent="0.3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6.5" customHeight="1" x14ac:dyDescent="0.3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6.5" customHeight="1" x14ac:dyDescent="0.3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6.5" customHeight="1" x14ac:dyDescent="0.3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6.5" customHeight="1" x14ac:dyDescent="0.3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Identificación</vt:lpstr>
      <vt:lpstr>Seguimiento</vt:lpstr>
      <vt:lpstr>Análisis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ELICAS</dc:creator>
  <cp:lastModifiedBy>NATLOP</cp:lastModifiedBy>
  <cp:lastPrinted>2018-10-24T15:59:52Z</cp:lastPrinted>
  <dcterms:created xsi:type="dcterms:W3CDTF">2018-06-08T15:48:31Z</dcterms:created>
  <dcterms:modified xsi:type="dcterms:W3CDTF">2019-02-28T19:55:34Z</dcterms:modified>
</cp:coreProperties>
</file>