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LOP\Desktop\INDICADORES\CIERRE 2017\Atencion al ciudadano\"/>
    </mc:Choice>
  </mc:AlternateContent>
  <bookViews>
    <workbookView xWindow="0" yWindow="0" windowWidth="24000" windowHeight="9645"/>
  </bookViews>
  <sheets>
    <sheet name="GATU-01_PQR_ingresadas_2018" sheetId="1" r:id="rId1"/>
    <sheet name="GATU-02_Encuestas_2018" sheetId="2" r:id="rId2"/>
    <sheet name="GATU-03IDIDTiempo Respuesta PQR" sheetId="3" r:id="rId3"/>
  </sheets>
  <externalReferences>
    <externalReference r:id="rId4"/>
  </externalReferences>
  <definedNames>
    <definedName name="_xlnm.Print_Area" localSheetId="0">'GATU-01_PQR_ingresadas_2018'!$A$1:$P$34</definedName>
    <definedName name="_xlnm.Print_Area" localSheetId="1">'GATU-02_Encuestas_2018'!$A$1:$P$36</definedName>
  </definedNames>
  <calcPr calcId="162913" iterateDelta="1E-4"/>
</workbook>
</file>

<file path=xl/calcChain.xml><?xml version="1.0" encoding="utf-8"?>
<calcChain xmlns="http://schemas.openxmlformats.org/spreadsheetml/2006/main">
  <c r="I22" i="3" l="1"/>
  <c r="D21" i="3"/>
  <c r="E21" i="3"/>
  <c r="F21" i="3"/>
  <c r="G21" i="3"/>
  <c r="H21" i="3"/>
  <c r="H20" i="3" l="1"/>
  <c r="G20" i="3"/>
  <c r="F20" i="3"/>
  <c r="E20" i="3"/>
  <c r="D20" i="3"/>
  <c r="C20" i="3"/>
  <c r="J22" i="1"/>
  <c r="I20" i="3" l="1"/>
  <c r="P20" i="3"/>
  <c r="O23" i="2" l="1"/>
  <c r="D23" i="2"/>
  <c r="O22" i="2"/>
  <c r="O24" i="2" s="1"/>
  <c r="L22" i="2"/>
  <c r="L24" i="2" s="1"/>
  <c r="H22" i="2"/>
  <c r="H24" i="2" s="1"/>
  <c r="G22" i="2"/>
  <c r="G24" i="2" s="1"/>
  <c r="F22" i="2"/>
  <c r="F23" i="2" s="1"/>
  <c r="E22" i="2"/>
  <c r="E23" i="2" s="1"/>
  <c r="D22" i="2"/>
  <c r="D24" i="2" s="1"/>
  <c r="C22" i="2"/>
  <c r="C24" i="2" s="1"/>
  <c r="P21" i="2"/>
  <c r="I21" i="2"/>
  <c r="N20" i="2"/>
  <c r="M20" i="2"/>
  <c r="K20" i="2"/>
  <c r="K22" i="2" s="1"/>
  <c r="K24" i="2" s="1"/>
  <c r="J20" i="2"/>
  <c r="I20" i="2"/>
  <c r="O22" i="1"/>
  <c r="N22" i="1"/>
  <c r="M22" i="1"/>
  <c r="L22" i="1"/>
  <c r="K22" i="1"/>
  <c r="H22" i="1"/>
  <c r="G22" i="1"/>
  <c r="F22" i="1"/>
  <c r="E22" i="1"/>
  <c r="D22" i="1"/>
  <c r="C22" i="1"/>
  <c r="P21" i="1"/>
  <c r="I21" i="1"/>
  <c r="P20" i="1"/>
  <c r="I20" i="1"/>
  <c r="I22" i="1" l="1"/>
  <c r="N22" i="2"/>
  <c r="N24" i="2" s="1"/>
  <c r="G23" i="2"/>
  <c r="P22" i="1"/>
  <c r="I22" i="2"/>
  <c r="J22" i="2"/>
  <c r="P22" i="2" s="1"/>
  <c r="P24" i="2" s="1"/>
  <c r="H23" i="2"/>
  <c r="M22" i="2"/>
  <c r="M24" i="2" s="1"/>
  <c r="C23" i="2"/>
  <c r="I23" i="2" s="1"/>
  <c r="L23" i="2"/>
  <c r="I24" i="2"/>
  <c r="K23" i="2"/>
  <c r="E24" i="2"/>
  <c r="F24" i="2"/>
  <c r="J24" i="2"/>
  <c r="P20" i="2"/>
  <c r="P23" i="2" s="1"/>
  <c r="M23" i="2" l="1"/>
  <c r="J23" i="2"/>
  <c r="N23" i="2"/>
  <c r="C21" i="3"/>
  <c r="I21" i="3" s="1"/>
  <c r="O21" i="3"/>
  <c r="N21" i="3"/>
  <c r="M21" i="3"/>
  <c r="J21" i="3"/>
  <c r="K21" i="3"/>
  <c r="L21" i="3"/>
  <c r="P21" i="3" l="1"/>
  <c r="P22" i="3" s="1"/>
</calcChain>
</file>

<file path=xl/sharedStrings.xml><?xml version="1.0" encoding="utf-8"?>
<sst xmlns="http://schemas.openxmlformats.org/spreadsheetml/2006/main" count="226" uniqueCount="118">
  <si>
    <t xml:space="preserve"> </t>
  </si>
  <si>
    <t>CONTROL, EVALUACIÓN Y SEGUIMIENTO</t>
  </si>
  <si>
    <t>Código: 2EM-CES-F-04</t>
  </si>
  <si>
    <t>Fecha: 18/06/2015</t>
  </si>
  <si>
    <t>HOJA DE VIDA DEL INDICADOR</t>
  </si>
  <si>
    <t>Versión: 1</t>
  </si>
  <si>
    <t>DEFINICIÓN DEL INDICADOR</t>
  </si>
  <si>
    <t>Nombre del Indicador</t>
  </si>
  <si>
    <t>Porcentaje de cumplimiento en tiempos de respuesta a las PQRS.</t>
  </si>
  <si>
    <t>Tipo de indicador</t>
  </si>
  <si>
    <t>EFICACIA</t>
  </si>
  <si>
    <t>Proyecto Asociado</t>
  </si>
  <si>
    <t>988. Fortalecimiento de la gestión institucional, comunicaciones y servicio al ciudadano.</t>
  </si>
  <si>
    <t>Proceso Asociado</t>
  </si>
  <si>
    <t>Gestión Atención al Ciudadano</t>
  </si>
  <si>
    <t>Objetivo del indicador</t>
  </si>
  <si>
    <t>Monitorear la contestación en los términos de Ley de las PQRS ingresadas a la entidad.</t>
  </si>
  <si>
    <t>Unidad de medida</t>
  </si>
  <si>
    <t>POR CIENTO</t>
  </si>
  <si>
    <t>Fórmula para su Cálculo</t>
  </si>
  <si>
    <t>* Número total de PQR's ingresadas al SDQS /  Número total de PQR's contestadas en los términos de Ley.</t>
  </si>
  <si>
    <t>Periodicidad / Fechas de medición</t>
  </si>
  <si>
    <t>SEMESTRAL</t>
  </si>
  <si>
    <t>Fuente de los datos</t>
  </si>
  <si>
    <t>* soportes de las PQRS recibidas por cada fuente y reporte del SDQ´s</t>
  </si>
  <si>
    <t>Meta</t>
  </si>
  <si>
    <t>100% de PQRS contestadas en los tiempos de Ley.</t>
  </si>
  <si>
    <t>Variables del Producto</t>
  </si>
  <si>
    <t>* Número total de PQR's recibidas en la entidad e ingresadas al SDQS.
* Número total de PQR's contestadas en tiempo.</t>
  </si>
  <si>
    <t>Producto del Indicador</t>
  </si>
  <si>
    <t>PQR´S contestadas en tiempo.</t>
  </si>
  <si>
    <t>Responsable del indicador (Nombre y cargo)</t>
  </si>
  <si>
    <t>Viviana Ortiz Bernal  Profesional SAF</t>
  </si>
  <si>
    <t>Diligenció  (Nombre y Cargo)</t>
  </si>
  <si>
    <t>Profesional SAF</t>
  </si>
  <si>
    <t>Funcionario a cargo</t>
  </si>
  <si>
    <t>SEGUIMIENTO AL INDICADOR</t>
  </si>
  <si>
    <t>AÑO</t>
  </si>
  <si>
    <t>VARIABLES</t>
  </si>
  <si>
    <t>Ene.</t>
  </si>
  <si>
    <t>Feb.</t>
  </si>
  <si>
    <t>Mar.</t>
  </si>
  <si>
    <t>Abr.</t>
  </si>
  <si>
    <t>May.</t>
  </si>
  <si>
    <t>Jun.</t>
  </si>
  <si>
    <t>TOTAL I SEMESTRE</t>
  </si>
  <si>
    <t>Jul.</t>
  </si>
  <si>
    <t>Agos.</t>
  </si>
  <si>
    <t>Sept.</t>
  </si>
  <si>
    <t>Oct.</t>
  </si>
  <si>
    <t>Nov.</t>
  </si>
  <si>
    <t>Dic.</t>
  </si>
  <si>
    <t>TOTAL II SEMESTRE</t>
  </si>
  <si>
    <t>PQR´s INGRESADAS</t>
  </si>
  <si>
    <t>PQR´S CONTESTADAS EN TIEMPO</t>
  </si>
  <si>
    <t>% PQRS ATENDIDAS EN TIEMPO</t>
  </si>
  <si>
    <t>ANÁLISIS DE DATOS</t>
  </si>
  <si>
    <t>ACCIÓN DE MEJORAMIENTO</t>
  </si>
  <si>
    <t>Acción Correctiva</t>
  </si>
  <si>
    <t>Acción Preventiva</t>
  </si>
  <si>
    <t>Oportunidad de Mejora</t>
  </si>
  <si>
    <t>X</t>
  </si>
  <si>
    <t>No requiere acción</t>
  </si>
  <si>
    <t>No. De la Acción</t>
  </si>
  <si>
    <t>Responsable del seguimiento y análisis del indicador</t>
  </si>
  <si>
    <t>Profesional Especializado</t>
  </si>
  <si>
    <t>Se encuentra que en general el comportamiento de cumplimiento en oportunidad en las respuestas de las PQRS es óptimo ya que se esta sobre un 99.68% de cumplimiento.</t>
  </si>
  <si>
    <t>Fecha de Corte</t>
  </si>
  <si>
    <t>Fecha Diligenciamiento</t>
  </si>
  <si>
    <t>Porcentaje de satisfacción de los ciudadanos con la atención a su requerimiento o solicitud de servicio</t>
  </si>
  <si>
    <t>EFECTIVIDAD</t>
  </si>
  <si>
    <t>784. Fortalecimiento de la gestión institucional del Instituto Distrital de las Artes</t>
  </si>
  <si>
    <t>Evaluar la satisfacción de los ciudadanos con la atención que se brinda a los requerimientos o solicitudes de servicios tramitados en la entidad.</t>
  </si>
  <si>
    <t>*Encuestas de satisfacción con calificación buena o excelente/Encuestas de satisfacción con calificación regular, mala y pésima/Número total de encuestas de satisfacción.</t>
  </si>
  <si>
    <t>* soportes de las encuestas realizadas tanto en el punto de atención al ciudadano como las aplicadas en la web.</t>
  </si>
  <si>
    <t>100% de encuestas de satisfacción con calificación buena o excelente.</t>
  </si>
  <si>
    <t>- Encuestas de satisfacción con calificación buena o excelente.
- Encuestas de satisfacción con calificación regular, mala y pésima.
- Número total de encuestas de satisfacción.</t>
  </si>
  <si>
    <t>Medición de satisfacción de los ciudadanos</t>
  </si>
  <si>
    <t xml:space="preserve"> TOTAL I SEMESTRE</t>
  </si>
  <si>
    <t>Jul</t>
  </si>
  <si>
    <t>Agos</t>
  </si>
  <si>
    <t>Sept</t>
  </si>
  <si>
    <t>Oct</t>
  </si>
  <si>
    <t>Nov</t>
  </si>
  <si>
    <t>Dic</t>
  </si>
  <si>
    <t xml:space="preserve"> TOTAL II SEMESTRE</t>
  </si>
  <si>
    <t>Encuestas calificación buena o excelente</t>
  </si>
  <si>
    <t>Encuestas calificación regular, mala y pésima</t>
  </si>
  <si>
    <t>Total Encuestas de satisfacción</t>
  </si>
  <si>
    <t>% Encuestas en nivel satisfactorio</t>
  </si>
  <si>
    <t>% Encuestas en nivel poco satisfactorio</t>
  </si>
  <si>
    <t>Viviana Ortiz Bernal</t>
  </si>
  <si>
    <t xml:space="preserve">En 2017 de las 349 encuestas realizadas el 91 % tuvieron un nivel de satisfacción excelente o bueno, por su parte el servicio de la entidad fue valorado como no satisfactorio por el 9% de los encuestados, ahora bien, el mes que se alcanzó mayor grado de satisfacción fue octube con un 100%, en contraparte la mayor no satisfacción se dió en los meses de marzo y mayo coincidiento con el traslado de sede. Así las cosas, sigue siendo un reto para la entidad el desarrollo de estrategias que permitanun mayor nivel de satisfacción de nuestros usuarios.  </t>
  </si>
  <si>
    <t>Tiempo de respuesta promedio de las PQRS.</t>
  </si>
  <si>
    <t>998 - Fortalecimiento de la gestión institucional, comunicaciones  y servicio al ciudadano</t>
  </si>
  <si>
    <t>Monitorear el tiempo promedio de la contestación en los términos de Ley de las PQRS ingresadas a la entidad.</t>
  </si>
  <si>
    <t>DÍAS HÁBILES</t>
  </si>
  <si>
    <t>* Número total de PQR's ingresadas al SDQS /  Número total de días hábiles requeridos para dar respuesta a las PQR's contestadas.</t>
  </si>
  <si>
    <t>100% de PQRS contestadas en los tiempos establecidos por la Ley.</t>
  </si>
  <si>
    <t>* Número total de PQR's recibidas en la entidad e ingresadas al SDQS.
* Número total de días hábiles requeridos para dar respuesta a las PQR's contestadas..</t>
  </si>
  <si>
    <t>PQR´S contestadas en tiempos de ley.</t>
  </si>
  <si>
    <t xml:space="preserve">Daissy Johanna Rodriguez Urrea. </t>
  </si>
  <si>
    <t>Daissy Johanna Rodriguez Urrea. Profesional SAF</t>
  </si>
  <si>
    <t>TIEMPO TOTAL DE RESPUESTA EN DÍAS HÁBILES</t>
  </si>
  <si>
    <t>TIEMPO PROMEDIO DE RESPUESTA EN DÍAS HÁBILES</t>
  </si>
  <si>
    <t>Daissy Johanna Rodriguez Urrea</t>
  </si>
  <si>
    <t>Código Indicador</t>
  </si>
  <si>
    <t>6AP-GATU-IND-03</t>
  </si>
  <si>
    <t>INICIATIVAS</t>
  </si>
  <si>
    <t>ASISTENTES</t>
  </si>
  <si>
    <t>ACTIVIDADES</t>
  </si>
  <si>
    <t>EQUIPAMIENTOS</t>
  </si>
  <si>
    <t>PARTICIPANTES</t>
  </si>
  <si>
    <t>NIÑOS Y NIÑAS</t>
  </si>
  <si>
    <t>NIÑOS;NIÑAS Y JÓVENES</t>
  </si>
  <si>
    <t>ORGANIZACIONES</t>
  </si>
  <si>
    <t>ESPACIOS</t>
  </si>
  <si>
    <t>REQUERIMIENTOS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</si>
</sst>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%"/>
    <numFmt numFmtId="165" formatCode="#,##0.00&quot; &quot;;&quot; (&quot;#,##0.00&quot;)&quot;;&quot; -&quot;00&quot; &quot;;@&quot; &quot;"/>
    <numFmt numFmtId="166" formatCode="[$$-240A]#,##0.00;[Red]&quot;(&quot;[$$-240A]#,##0.00&quot;)&quot;"/>
  </numFmts>
  <fonts count="12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sz val="14"/>
      <color rgb="FF000000"/>
      <name val="Arial1"/>
    </font>
    <font>
      <sz val="14"/>
      <color rgb="FF000000"/>
      <name val="Arial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83CAFF"/>
        <bgColor rgb="FF83CAFF"/>
      </patternFill>
    </fill>
    <fill>
      <patternFill patternType="solid">
        <fgColor rgb="FF93CDDD"/>
        <bgColor rgb="FF93CDD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5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0" fontId="3" fillId="0" borderId="0" applyNumberFormat="0" applyBorder="0" applyProtection="0"/>
    <xf numFmtId="166" fontId="3" fillId="0" borderId="0" applyBorder="0" applyProtection="0"/>
  </cellStyleXfs>
  <cellXfs count="60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7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5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justify" vertical="distributed"/>
    </xf>
    <xf numFmtId="0" fontId="0" fillId="0" borderId="5" xfId="0" applyFill="1" applyBorder="1" applyAlignment="1">
      <alignment horizontal="justify" vertical="distributed"/>
    </xf>
    <xf numFmtId="0" fontId="0" fillId="0" borderId="6" xfId="0" applyFill="1" applyBorder="1" applyAlignment="1">
      <alignment horizontal="justify" vertical="distributed"/>
    </xf>
    <xf numFmtId="0" fontId="0" fillId="0" borderId="7" xfId="0" applyFill="1" applyBorder="1" applyAlignment="1">
      <alignment horizontal="justify" vertical="distributed"/>
    </xf>
    <xf numFmtId="0" fontId="0" fillId="0" borderId="8" xfId="0" applyFill="1" applyBorder="1" applyAlignment="1">
      <alignment horizontal="justify" vertical="distributed"/>
    </xf>
    <xf numFmtId="0" fontId="0" fillId="0" borderId="9" xfId="0" applyFill="1" applyBorder="1" applyAlignment="1">
      <alignment horizontal="justify" vertical="distributed"/>
    </xf>
    <xf numFmtId="0" fontId="6" fillId="0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wrapText="1"/>
    </xf>
  </cellXfs>
  <cellStyles count="9">
    <cellStyle name="Heading" xfId="2"/>
    <cellStyle name="Heading1" xfId="3"/>
    <cellStyle name="Millares" xfId="1" builtinId="3" customBuiltin="1"/>
    <cellStyle name="Normal" xfId="0" builtinId="0" customBuiltin="1"/>
    <cellStyle name="Normal 2" xfId="4"/>
    <cellStyle name="Porcentual" xfId="5"/>
    <cellStyle name="Porcentual 2" xfId="6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CO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Porcentaje de PQRS Atendidas en Tiempo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'GATU-01_PQR_ingresadas_2018'!$B$22:$B$22</c:f>
              <c:strCache>
                <c:ptCount val="1"/>
                <c:pt idx="0">
                  <c:v>% PQRS ATENDIDAS EN TIEMPO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'GATU-01_PQR_ingresadas_2018'!$C$22:$H$22</c:f>
              <c:numCache>
                <c:formatCode>0.00%</c:formatCode>
                <c:ptCount val="6"/>
                <c:pt idx="0">
                  <c:v>0.99290780141843971</c:v>
                </c:pt>
                <c:pt idx="1">
                  <c:v>1</c:v>
                </c:pt>
                <c:pt idx="2">
                  <c:v>1</c:v>
                </c:pt>
                <c:pt idx="3">
                  <c:v>0.99339933993399343</c:v>
                </c:pt>
                <c:pt idx="4">
                  <c:v>1</c:v>
                </c:pt>
                <c:pt idx="5">
                  <c:v>0.99475065616797897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7-4585-90FD-D30B7FF1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17136"/>
        <c:axId val="653417464"/>
      </c:barChart>
      <c:valAx>
        <c:axId val="653417464"/>
        <c:scaling>
          <c:orientation val="minMax"/>
          <c:max val="1"/>
          <c:min val="0.9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9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Porcentaje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.00%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17136"/>
        <c:crossesAt val="1"/>
        <c:crossBetween val="between"/>
      </c:valAx>
      <c:catAx>
        <c:axId val="65341713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9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Enero Febrero Marzo Abril Mayo Junio</a:t>
                </a:r>
              </a:p>
            </c:rich>
          </c:tx>
          <c:layout>
            <c:manualLayout>
              <c:xMode val="edge"/>
              <c:yMode val="edge"/>
              <c:x val="0.24386603515637659"/>
              <c:y val="0.90031622610872508"/>
            </c:manualLayout>
          </c:layout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1746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CO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Porcentaje de PQRS Atendidas en Tiempo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'GATU-01_PQR_ingresadas_2018'!$B$22:$B$22</c:f>
              <c:strCache>
                <c:ptCount val="1"/>
                <c:pt idx="0">
                  <c:v>% PQRS ATENDIDAS EN TIEMPO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'GATU-01_PQR_ingresadas_2018'!$J$22:$O$22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0.9963503649635036</c:v>
                </c:pt>
                <c:pt idx="5">
                  <c:v>0.98780487804878048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B-4EEB-84C6-5175BDD3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86304"/>
        <c:axId val="653385976"/>
      </c:barChart>
      <c:valAx>
        <c:axId val="653385976"/>
        <c:scaling>
          <c:orientation val="minMax"/>
          <c:max val="1"/>
          <c:min val="0.9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9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Porcentaje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.00%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386304"/>
        <c:crossesAt val="1"/>
        <c:crossBetween val="between"/>
      </c:valAx>
      <c:catAx>
        <c:axId val="65338630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9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Julio Agosto Septie Octubre Noviemb Diciemb</a:t>
                </a:r>
              </a:p>
            </c:rich>
          </c:tx>
          <c:layout>
            <c:manualLayout>
              <c:xMode val="edge"/>
              <c:yMode val="edge"/>
              <c:x val="0.23754962243797195"/>
              <c:y val="0.90118845282313509"/>
            </c:manualLayout>
          </c:layout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385976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'GATU-02_Encuestas_2018'!$B$23:$B$23</c:f>
              <c:strCache>
                <c:ptCount val="1"/>
                <c:pt idx="0">
                  <c:v>% Encuestas en nivel satisfactorio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'GATU-02_Encuestas_2018'!$C$19:$H$19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'GATU-02_Encuestas_2018'!$C$23:$H$23</c:f>
              <c:numCache>
                <c:formatCode>#%</c:formatCode>
                <c:ptCount val="6"/>
                <c:pt idx="0">
                  <c:v>0.94736842105263153</c:v>
                </c:pt>
                <c:pt idx="1">
                  <c:v>0.84444444444444444</c:v>
                </c:pt>
                <c:pt idx="2">
                  <c:v>0.82</c:v>
                </c:pt>
                <c:pt idx="3">
                  <c:v>0.83636363636363631</c:v>
                </c:pt>
                <c:pt idx="4">
                  <c:v>0.81578947368421051</c:v>
                </c:pt>
                <c:pt idx="5">
                  <c:v>0.8783783783783784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A-4AB5-BAD7-26DED311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13856"/>
        <c:axId val="653413528"/>
      </c:barChart>
      <c:valAx>
        <c:axId val="65341352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#%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13856"/>
        <c:crossesAt val="0"/>
        <c:crossBetween val="between"/>
      </c:valAx>
      <c:catAx>
        <c:axId val="6534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13528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'GATU-02_Encuestas_2018'!$B$24:$B$24</c:f>
              <c:strCache>
                <c:ptCount val="1"/>
                <c:pt idx="0">
                  <c:v>% Encuestas en nivel poco satisfactorio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'GATU-02_Encuestas_2018'!$C$19:$H$19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'GATU-02_Encuestas_2018'!$C$24:$H$24</c:f>
              <c:numCache>
                <c:formatCode>#%</c:formatCode>
                <c:ptCount val="6"/>
                <c:pt idx="0">
                  <c:v>5.2631578947368418E-2</c:v>
                </c:pt>
                <c:pt idx="1">
                  <c:v>0.15555555555555556</c:v>
                </c:pt>
                <c:pt idx="2">
                  <c:v>0.18</c:v>
                </c:pt>
                <c:pt idx="3">
                  <c:v>0.16363636363636364</c:v>
                </c:pt>
                <c:pt idx="4">
                  <c:v>0.18421052631578946</c:v>
                </c:pt>
                <c:pt idx="5">
                  <c:v>0.12162162162162163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0-405F-A82C-3E6C9EE71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11888"/>
        <c:axId val="653411560"/>
      </c:barChart>
      <c:valAx>
        <c:axId val="65341156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#%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11888"/>
        <c:crossesAt val="0"/>
        <c:crossBetween val="between"/>
      </c:valAx>
      <c:catAx>
        <c:axId val="6534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1156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'GATU-02_Encuestas_2018'!$B$23:$B$23</c:f>
              <c:strCache>
                <c:ptCount val="1"/>
                <c:pt idx="0">
                  <c:v>% Encuestas en nivel satisfactorio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'GATU-02_Encuestas_2018'!$J$19:$O$19</c:f>
              <c:strCache>
                <c:ptCount val="6"/>
                <c:pt idx="0">
                  <c:v>Jul</c:v>
                </c:pt>
                <c:pt idx="1">
                  <c:v>Agos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</c:strCache>
            </c:strRef>
          </c:cat>
          <c:val>
            <c:numRef>
              <c:f>'GATU-02_Encuestas_2018'!$J$23:$O$23</c:f>
              <c:numCache>
                <c:formatCode>#%</c:formatCode>
                <c:ptCount val="6"/>
                <c:pt idx="0">
                  <c:v>0.88888888888888884</c:v>
                </c:pt>
                <c:pt idx="1">
                  <c:v>0.92592592592592593</c:v>
                </c:pt>
                <c:pt idx="2">
                  <c:v>0.89795918367346939</c:v>
                </c:pt>
                <c:pt idx="3">
                  <c:v>1</c:v>
                </c:pt>
                <c:pt idx="4">
                  <c:v>0.90804597701149425</c:v>
                </c:pt>
                <c:pt idx="5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6-494D-A49F-6781AE5D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08936"/>
        <c:axId val="653408608"/>
      </c:barChart>
      <c:valAx>
        <c:axId val="65340860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#%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08936"/>
        <c:crossesAt val="0"/>
        <c:crossBetween val="between"/>
      </c:valAx>
      <c:catAx>
        <c:axId val="65340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08608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'GATU-02_Encuestas_2018'!$B$24:$B$24</c:f>
              <c:strCache>
                <c:ptCount val="1"/>
                <c:pt idx="0">
                  <c:v>% Encuestas en nivel poco satisfactorio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'GATU-02_Encuestas_2018'!$J$19:$O$19</c:f>
              <c:strCache>
                <c:ptCount val="6"/>
                <c:pt idx="0">
                  <c:v>Jul</c:v>
                </c:pt>
                <c:pt idx="1">
                  <c:v>Agos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</c:strCache>
            </c:strRef>
          </c:cat>
          <c:val>
            <c:numRef>
              <c:f>'GATU-02_Encuestas_2018'!$J$24:$O$24</c:f>
              <c:numCache>
                <c:formatCode>#%</c:formatCode>
                <c:ptCount val="6"/>
                <c:pt idx="0">
                  <c:v>0.1111111111111111</c:v>
                </c:pt>
                <c:pt idx="1">
                  <c:v>7.407407407407407E-2</c:v>
                </c:pt>
                <c:pt idx="2">
                  <c:v>0.10204081632653061</c:v>
                </c:pt>
                <c:pt idx="3">
                  <c:v>0</c:v>
                </c:pt>
                <c:pt idx="4">
                  <c:v>9.1954022988505746E-2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0AB-9EC1-4D0F0500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06640"/>
        <c:axId val="653404344"/>
      </c:barChart>
      <c:valAx>
        <c:axId val="65340434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#%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06640"/>
        <c:crossesAt val="0"/>
        <c:crossBetween val="between"/>
      </c:valAx>
      <c:catAx>
        <c:axId val="65340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5340434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36083" y="15124"/>
    <xdr:ext cx="1139596" cy="9216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836083" y="15124"/>
          <a:ext cx="1139596" cy="921669"/>
        </a:xfrm>
        <a:prstGeom prst="rect">
          <a:avLst/>
        </a:prstGeom>
        <a:noFill/>
        <a:ln cap="flat">
          <a:noFill/>
        </a:ln>
      </xdr:spPr>
    </xdr:pic>
    <xdr:clientData/>
  </xdr:absoluteAnchor>
  <xdr:absoluteAnchor>
    <xdr:pos x="-2523" y="8516163"/>
    <xdr:ext cx="3858475" cy="3542403"/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882963" y="8514362"/>
    <xdr:ext cx="3708001" cy="3573722"/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57249" y="15124"/>
    <xdr:ext cx="1118429" cy="9045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857249" y="15124"/>
          <a:ext cx="1118429" cy="904550"/>
        </a:xfrm>
        <a:prstGeom prst="rect">
          <a:avLst/>
        </a:prstGeom>
        <a:noFill/>
        <a:ln cap="flat">
          <a:noFill/>
        </a:ln>
      </xdr:spPr>
    </xdr:pic>
    <xdr:clientData/>
  </xdr:absoluteAnchor>
  <xdr:absoluteAnchor>
    <xdr:pos x="0" y="9566635"/>
    <xdr:ext cx="3778200" cy="2233440"/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29597" y="12003118"/>
    <xdr:ext cx="3617997" cy="2429277"/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3516480" y="9581403"/>
    <xdr:ext cx="3713396" cy="2233440"/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3629518" y="12014283"/>
    <xdr:ext cx="3617997" cy="2429277"/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0" y="19046"/>
    <xdr:ext cx="1579305" cy="130922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0" y="19046"/>
          <a:ext cx="1579305" cy="1309228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LOP/Desktop/INDICADORES/DIAGN&#211;STICO/&#218;ltimos%20publicados/2017/Bater&#237;a%20de%20Indicadores%20Proceso%20de%20Gesti&#243;n%20Atenci&#243;n%20al%20Ciudadano%202017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TU-01_PQR_ingresadas_2017"/>
      <sheetName val="GATU-02_Encuestas_2017"/>
      <sheetName val="GATU-03IDIDTiempo Respuesta PQR"/>
    </sheetNames>
    <sheetDataSet>
      <sheetData sheetId="0">
        <row r="20">
          <cell r="C20">
            <v>141</v>
          </cell>
          <cell r="D20">
            <v>140</v>
          </cell>
          <cell r="E20">
            <v>384</v>
          </cell>
          <cell r="F20">
            <v>303</v>
          </cell>
          <cell r="G20">
            <v>349</v>
          </cell>
          <cell r="H20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tabSelected="1" zoomScale="70" zoomScaleNormal="70" workbookViewId="0">
      <selection sqref="A1:C6"/>
    </sheetView>
  </sheetViews>
  <sheetFormatPr baseColWidth="10" defaultRowHeight="12.75"/>
  <cols>
    <col min="1" max="1" width="10.7109375" style="2" customWidth="1"/>
    <col min="2" max="2" width="19" style="2" customWidth="1"/>
    <col min="3" max="8" width="10.7109375" style="2" customWidth="1"/>
    <col min="9" max="9" width="12.7109375" style="2" customWidth="1"/>
    <col min="10" max="10" width="10.7109375" style="2" customWidth="1"/>
    <col min="11" max="11" width="9.140625" style="2" customWidth="1"/>
    <col min="12" max="15" width="10.7109375" style="2" customWidth="1"/>
    <col min="16" max="16" width="14.42578125" style="2" customWidth="1"/>
    <col min="17" max="17" width="2.7109375" style="2" customWidth="1"/>
    <col min="18" max="1024" width="11.42578125" style="2" customWidth="1"/>
    <col min="1025" max="1025" width="11.42578125" customWidth="1"/>
  </cols>
  <sheetData>
    <row r="1" spans="1:16" s="1" customFormat="1" ht="13.9" customHeight="1">
      <c r="A1" s="28" t="s">
        <v>0</v>
      </c>
      <c r="B1" s="28"/>
      <c r="C1" s="28"/>
      <c r="D1" s="29" t="s">
        <v>1</v>
      </c>
      <c r="E1" s="29"/>
      <c r="F1" s="29"/>
      <c r="G1" s="29"/>
      <c r="H1" s="29"/>
      <c r="I1" s="29"/>
      <c r="J1" s="29"/>
      <c r="K1" s="29"/>
      <c r="L1" s="29"/>
      <c r="M1" s="30" t="s">
        <v>2</v>
      </c>
      <c r="N1" s="30"/>
      <c r="O1" s="30"/>
      <c r="P1" s="30"/>
    </row>
    <row r="2" spans="1:16" s="1" customFormat="1" ht="13.9" customHeight="1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</row>
    <row r="3" spans="1:16" s="1" customFormat="1" ht="13.9" customHeight="1">
      <c r="A3" s="28"/>
      <c r="B3" s="28"/>
      <c r="C3" s="28"/>
      <c r="D3" s="29"/>
      <c r="E3" s="29"/>
      <c r="F3" s="29"/>
      <c r="G3" s="29"/>
      <c r="H3" s="29"/>
      <c r="I3" s="29"/>
      <c r="J3" s="29"/>
      <c r="K3" s="29"/>
      <c r="L3" s="29"/>
      <c r="M3" s="30" t="s">
        <v>3</v>
      </c>
      <c r="N3" s="30"/>
      <c r="O3" s="30"/>
      <c r="P3" s="30"/>
    </row>
    <row r="4" spans="1:16" s="1" customFormat="1" ht="13.9" customHeight="1">
      <c r="A4" s="28"/>
      <c r="B4" s="28"/>
      <c r="C4" s="28"/>
      <c r="D4" s="29" t="s">
        <v>4</v>
      </c>
      <c r="E4" s="29"/>
      <c r="F4" s="29"/>
      <c r="G4" s="29"/>
      <c r="H4" s="29"/>
      <c r="I4" s="29"/>
      <c r="J4" s="29"/>
      <c r="K4" s="29"/>
      <c r="L4" s="29"/>
      <c r="M4" s="30"/>
      <c r="N4" s="30"/>
      <c r="O4" s="30"/>
      <c r="P4" s="30"/>
    </row>
    <row r="5" spans="1:16" s="1" customFormat="1" ht="13.9" customHeight="1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30" t="s">
        <v>5</v>
      </c>
      <c r="N5" s="30"/>
      <c r="O5" s="30"/>
      <c r="P5" s="30"/>
    </row>
    <row r="6" spans="1:16" s="1" customFormat="1" ht="13.9" customHeight="1">
      <c r="A6" s="28"/>
      <c r="B6" s="28"/>
      <c r="C6" s="28"/>
      <c r="D6" s="29"/>
      <c r="E6" s="29"/>
      <c r="F6" s="29"/>
      <c r="G6" s="29"/>
      <c r="H6" s="29"/>
      <c r="I6" s="29"/>
      <c r="J6" s="29"/>
      <c r="K6" s="29"/>
      <c r="L6" s="29"/>
      <c r="M6" s="30"/>
      <c r="N6" s="30"/>
      <c r="O6" s="30"/>
      <c r="P6" s="30"/>
    </row>
    <row r="7" spans="1:16" s="1" customFormat="1" ht="29.8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30" customHeight="1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32.25" customHeight="1">
      <c r="A9" s="33" t="s">
        <v>7</v>
      </c>
      <c r="B9" s="33"/>
      <c r="C9" s="33"/>
      <c r="D9" s="34" t="s">
        <v>8</v>
      </c>
      <c r="E9" s="34"/>
      <c r="F9" s="34"/>
      <c r="G9" s="34"/>
      <c r="H9" s="34"/>
      <c r="I9" s="34"/>
      <c r="J9" s="33" t="s">
        <v>9</v>
      </c>
      <c r="K9" s="33"/>
      <c r="L9" s="33"/>
      <c r="M9" s="35" t="s">
        <v>10</v>
      </c>
      <c r="N9" s="35"/>
      <c r="O9" s="35"/>
      <c r="P9" s="35"/>
    </row>
    <row r="10" spans="1:16" ht="35.25" customHeight="1">
      <c r="A10" s="33" t="s">
        <v>11</v>
      </c>
      <c r="B10" s="33"/>
      <c r="C10" s="33"/>
      <c r="D10" s="34" t="s">
        <v>12</v>
      </c>
      <c r="E10" s="34"/>
      <c r="F10" s="34"/>
      <c r="G10" s="34"/>
      <c r="H10" s="34"/>
      <c r="I10" s="34"/>
      <c r="J10" s="33" t="s">
        <v>13</v>
      </c>
      <c r="K10" s="33"/>
      <c r="L10" s="33"/>
      <c r="M10" s="36" t="s">
        <v>14</v>
      </c>
      <c r="N10" s="36"/>
      <c r="O10" s="36"/>
      <c r="P10" s="36"/>
    </row>
    <row r="11" spans="1:16" ht="36" customHeight="1">
      <c r="A11" s="33" t="s">
        <v>15</v>
      </c>
      <c r="B11" s="33"/>
      <c r="C11" s="33"/>
      <c r="D11" s="34" t="s">
        <v>16</v>
      </c>
      <c r="E11" s="34"/>
      <c r="F11" s="34"/>
      <c r="G11" s="34"/>
      <c r="H11" s="34"/>
      <c r="I11" s="34"/>
      <c r="J11" s="33" t="s">
        <v>17</v>
      </c>
      <c r="K11" s="33"/>
      <c r="L11" s="33"/>
      <c r="M11" s="35" t="s">
        <v>18</v>
      </c>
      <c r="N11" s="35"/>
      <c r="O11" s="35"/>
      <c r="P11" s="35"/>
    </row>
    <row r="12" spans="1:16" ht="42.75" customHeight="1">
      <c r="A12" s="33" t="s">
        <v>19</v>
      </c>
      <c r="B12" s="33"/>
      <c r="C12" s="33"/>
      <c r="D12" s="34" t="s">
        <v>20</v>
      </c>
      <c r="E12" s="34"/>
      <c r="F12" s="34"/>
      <c r="G12" s="34"/>
      <c r="H12" s="34"/>
      <c r="I12" s="34"/>
      <c r="J12" s="33" t="s">
        <v>21</v>
      </c>
      <c r="K12" s="33"/>
      <c r="L12" s="33"/>
      <c r="M12" s="35" t="s">
        <v>22</v>
      </c>
      <c r="N12" s="35"/>
      <c r="O12" s="35"/>
      <c r="P12" s="35"/>
    </row>
    <row r="13" spans="1:16" ht="34.5" customHeight="1">
      <c r="A13" s="33" t="s">
        <v>23</v>
      </c>
      <c r="B13" s="33"/>
      <c r="C13" s="33"/>
      <c r="D13" s="34" t="s">
        <v>24</v>
      </c>
      <c r="E13" s="34"/>
      <c r="F13" s="34"/>
      <c r="G13" s="34"/>
      <c r="H13" s="34"/>
      <c r="I13" s="34"/>
      <c r="J13" s="33" t="s">
        <v>25</v>
      </c>
      <c r="K13" s="33"/>
      <c r="L13" s="33"/>
      <c r="M13" s="36" t="s">
        <v>26</v>
      </c>
      <c r="N13" s="36"/>
      <c r="O13" s="36"/>
      <c r="P13" s="36"/>
    </row>
    <row r="14" spans="1:16" ht="33" customHeight="1">
      <c r="A14" s="33" t="s">
        <v>27</v>
      </c>
      <c r="B14" s="33"/>
      <c r="C14" s="33"/>
      <c r="D14" s="34" t="s">
        <v>28</v>
      </c>
      <c r="E14" s="34"/>
      <c r="F14" s="34"/>
      <c r="G14" s="34"/>
      <c r="H14" s="34"/>
      <c r="I14" s="34"/>
      <c r="J14" s="33" t="s">
        <v>29</v>
      </c>
      <c r="K14" s="33"/>
      <c r="L14" s="33"/>
      <c r="M14" s="36" t="s">
        <v>30</v>
      </c>
      <c r="N14" s="36"/>
      <c r="O14" s="36"/>
      <c r="P14" s="36"/>
    </row>
    <row r="15" spans="1:16" ht="28.9" customHeight="1">
      <c r="A15" s="33" t="s">
        <v>31</v>
      </c>
      <c r="B15" s="33"/>
      <c r="C15" s="33"/>
      <c r="D15" s="37" t="s">
        <v>32</v>
      </c>
      <c r="E15" s="37"/>
      <c r="F15" s="37"/>
      <c r="G15" s="37"/>
      <c r="H15" s="37"/>
      <c r="I15" s="33" t="s">
        <v>33</v>
      </c>
      <c r="J15" s="33"/>
      <c r="K15" s="33"/>
      <c r="L15" s="37" t="s">
        <v>32</v>
      </c>
      <c r="M15" s="37"/>
      <c r="N15" s="37"/>
      <c r="O15" s="37"/>
      <c r="P15" s="37"/>
    </row>
    <row r="16" spans="1:16" ht="41.25" customHeight="1">
      <c r="A16" s="33"/>
      <c r="B16" s="33"/>
      <c r="C16" s="33"/>
      <c r="D16" s="35" t="s">
        <v>34</v>
      </c>
      <c r="E16" s="35"/>
      <c r="F16" s="35"/>
      <c r="G16" s="35"/>
      <c r="H16" s="35"/>
      <c r="I16" s="33"/>
      <c r="J16" s="33"/>
      <c r="K16" s="33"/>
      <c r="L16" s="35" t="s">
        <v>35</v>
      </c>
      <c r="M16" s="35"/>
      <c r="N16" s="35"/>
      <c r="O16" s="35"/>
      <c r="P16" s="35"/>
    </row>
    <row r="17" spans="1:16" ht="6.75" customHeight="1"/>
    <row r="18" spans="1:16" ht="30" customHeight="1">
      <c r="A18" s="32" t="s">
        <v>36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30" customHeight="1">
      <c r="A19" s="3" t="s">
        <v>37</v>
      </c>
      <c r="B19" s="4" t="s">
        <v>38</v>
      </c>
      <c r="C19" s="4" t="s">
        <v>39</v>
      </c>
      <c r="D19" s="3" t="s">
        <v>40</v>
      </c>
      <c r="E19" s="3" t="s">
        <v>41</v>
      </c>
      <c r="F19" s="3" t="s">
        <v>42</v>
      </c>
      <c r="G19" s="3" t="s">
        <v>43</v>
      </c>
      <c r="H19" s="3" t="s">
        <v>44</v>
      </c>
      <c r="I19" s="3" t="s">
        <v>45</v>
      </c>
      <c r="J19" s="4" t="s">
        <v>46</v>
      </c>
      <c r="K19" s="3" t="s">
        <v>47</v>
      </c>
      <c r="L19" s="3" t="s">
        <v>48</v>
      </c>
      <c r="M19" s="3" t="s">
        <v>49</v>
      </c>
      <c r="N19" s="3" t="s">
        <v>50</v>
      </c>
      <c r="O19" s="3" t="s">
        <v>51</v>
      </c>
      <c r="P19" s="3" t="s">
        <v>52</v>
      </c>
    </row>
    <row r="20" spans="1:16" ht="29.25" customHeight="1">
      <c r="A20" s="35">
        <v>2016</v>
      </c>
      <c r="B20" s="5" t="s">
        <v>53</v>
      </c>
      <c r="C20" s="24">
        <v>141</v>
      </c>
      <c r="D20" s="24">
        <v>140</v>
      </c>
      <c r="E20" s="24">
        <v>384</v>
      </c>
      <c r="F20" s="24">
        <v>303</v>
      </c>
      <c r="G20" s="24">
        <v>349</v>
      </c>
      <c r="H20" s="24">
        <v>381</v>
      </c>
      <c r="I20" s="24">
        <f>C20+D20+E20+F20+G20+H20</f>
        <v>1698</v>
      </c>
      <c r="J20" s="24">
        <v>376</v>
      </c>
      <c r="K20" s="24">
        <v>399</v>
      </c>
      <c r="L20" s="24">
        <v>344</v>
      </c>
      <c r="M20" s="24">
        <v>436</v>
      </c>
      <c r="N20" s="24">
        <v>274</v>
      </c>
      <c r="O20" s="24">
        <v>164</v>
      </c>
      <c r="P20" s="6">
        <f>J20+K20+L20+M20+N20+O20</f>
        <v>1993</v>
      </c>
    </row>
    <row r="21" spans="1:16" ht="45">
      <c r="A21" s="35"/>
      <c r="B21" s="7" t="s">
        <v>54</v>
      </c>
      <c r="C21" s="24">
        <v>140</v>
      </c>
      <c r="D21" s="24">
        <v>140</v>
      </c>
      <c r="E21" s="24">
        <v>384</v>
      </c>
      <c r="F21" s="24">
        <v>301</v>
      </c>
      <c r="G21" s="24">
        <v>349</v>
      </c>
      <c r="H21" s="24">
        <v>379</v>
      </c>
      <c r="I21" s="24">
        <f>C21+D21+E21+F21+G21+H21</f>
        <v>1693</v>
      </c>
      <c r="J21" s="24">
        <v>376</v>
      </c>
      <c r="K21" s="24">
        <v>399</v>
      </c>
      <c r="L21" s="24">
        <v>344</v>
      </c>
      <c r="M21" s="24">
        <v>436</v>
      </c>
      <c r="N21" s="24">
        <v>273</v>
      </c>
      <c r="O21" s="24">
        <v>162</v>
      </c>
      <c r="P21" s="6">
        <f>+J21+K21+L21+M21+N21+O21</f>
        <v>1990</v>
      </c>
    </row>
    <row r="22" spans="1:16" ht="51.75" customHeight="1">
      <c r="A22" s="35"/>
      <c r="B22" s="8" t="s">
        <v>55</v>
      </c>
      <c r="C22" s="9">
        <f t="shared" ref="C22:H22" si="0">C21/C20</f>
        <v>0.99290780141843971</v>
      </c>
      <c r="D22" s="9">
        <f t="shared" si="0"/>
        <v>1</v>
      </c>
      <c r="E22" s="9">
        <f t="shared" si="0"/>
        <v>1</v>
      </c>
      <c r="F22" s="9">
        <f t="shared" si="0"/>
        <v>0.99339933993399343</v>
      </c>
      <c r="G22" s="9">
        <f t="shared" si="0"/>
        <v>1</v>
      </c>
      <c r="H22" s="9">
        <f t="shared" si="0"/>
        <v>0.99475065616797897</v>
      </c>
      <c r="I22" s="9">
        <f>(C22+D22+E22+F22+G22+H22)/6</f>
        <v>0.99684296625340219</v>
      </c>
      <c r="J22" s="9">
        <f>J21/J20</f>
        <v>1</v>
      </c>
      <c r="K22" s="9">
        <f t="shared" ref="K22:P22" si="1">K21/K20</f>
        <v>1</v>
      </c>
      <c r="L22" s="9">
        <f t="shared" si="1"/>
        <v>1</v>
      </c>
      <c r="M22" s="9">
        <f t="shared" si="1"/>
        <v>1</v>
      </c>
      <c r="N22" s="9">
        <f t="shared" si="1"/>
        <v>0.9963503649635036</v>
      </c>
      <c r="O22" s="9">
        <f t="shared" si="1"/>
        <v>0.98780487804878048</v>
      </c>
      <c r="P22" s="9">
        <f t="shared" si="1"/>
        <v>0.99849473156046165</v>
      </c>
    </row>
    <row r="23" spans="1:16" s="13" customFormat="1" ht="12.75" customHeight="1">
      <c r="A23" s="10"/>
      <c r="B23" s="10"/>
      <c r="C23" s="11">
        <v>0.8</v>
      </c>
      <c r="D23" s="11">
        <v>0.8</v>
      </c>
      <c r="E23" s="11">
        <v>0.8</v>
      </c>
      <c r="F23" s="11">
        <v>0.8</v>
      </c>
      <c r="G23" s="11">
        <v>0.8</v>
      </c>
      <c r="H23" s="11">
        <v>0.8</v>
      </c>
      <c r="I23" s="11">
        <v>0.8</v>
      </c>
      <c r="J23" s="11">
        <v>0.8</v>
      </c>
      <c r="K23" s="11">
        <v>0.8</v>
      </c>
      <c r="L23" s="11">
        <v>0.8</v>
      </c>
      <c r="M23" s="11">
        <v>0.8</v>
      </c>
      <c r="N23" s="11"/>
      <c r="O23" s="11">
        <v>0.8</v>
      </c>
      <c r="P23" s="12"/>
    </row>
    <row r="24" spans="1:16" ht="30" customHeight="1">
      <c r="A24" s="32" t="s">
        <v>56</v>
      </c>
      <c r="B24" s="32"/>
      <c r="C24" s="32"/>
      <c r="D24" s="32"/>
      <c r="E24" s="32"/>
      <c r="F24" s="32"/>
      <c r="G24" s="32"/>
      <c r="H24" s="32"/>
      <c r="I24" s="32"/>
      <c r="J24" s="32"/>
      <c r="K24" s="38" t="s">
        <v>57</v>
      </c>
      <c r="L24" s="38"/>
      <c r="M24" s="38"/>
      <c r="N24" s="38"/>
      <c r="O24" s="38"/>
      <c r="P24" s="38"/>
    </row>
    <row r="25" spans="1:16" ht="36.6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39" t="s">
        <v>58</v>
      </c>
      <c r="L25" s="39"/>
      <c r="M25" s="39"/>
      <c r="N25" s="39"/>
      <c r="O25" s="39"/>
      <c r="P25" s="14"/>
    </row>
    <row r="26" spans="1:16" ht="36.6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39" t="s">
        <v>59</v>
      </c>
      <c r="L26" s="39"/>
      <c r="M26" s="39"/>
      <c r="N26" s="39"/>
      <c r="O26" s="39"/>
      <c r="P26" s="14"/>
    </row>
    <row r="27" spans="1:16" ht="36.6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39" t="s">
        <v>60</v>
      </c>
      <c r="L27" s="39"/>
      <c r="M27" s="39"/>
      <c r="N27" s="39"/>
      <c r="O27" s="39"/>
      <c r="P27" s="14" t="s">
        <v>61</v>
      </c>
    </row>
    <row r="28" spans="1:16" ht="36.6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39" t="s">
        <v>62</v>
      </c>
      <c r="L28" s="39"/>
      <c r="M28" s="39"/>
      <c r="N28" s="39"/>
      <c r="O28" s="39"/>
      <c r="P28" s="14"/>
    </row>
    <row r="29" spans="1:16" ht="36.6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39" t="s">
        <v>63</v>
      </c>
      <c r="L29" s="39"/>
      <c r="M29" s="39"/>
      <c r="N29" s="39"/>
      <c r="O29" s="39"/>
      <c r="P29" s="14"/>
    </row>
    <row r="30" spans="1:16" ht="36.6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38" t="s">
        <v>64</v>
      </c>
      <c r="L30" s="38"/>
      <c r="M30" s="38"/>
      <c r="N30" s="38"/>
      <c r="O30" s="38"/>
      <c r="P30" s="38"/>
    </row>
    <row r="31" spans="1:16" ht="38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35" t="s">
        <v>32</v>
      </c>
      <c r="L31" s="35"/>
      <c r="M31" s="35"/>
      <c r="N31" s="35"/>
      <c r="O31" s="35"/>
      <c r="P31" s="35"/>
    </row>
    <row r="32" spans="1:16" ht="39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35" t="s">
        <v>65</v>
      </c>
      <c r="L32" s="35"/>
      <c r="M32" s="35"/>
      <c r="N32" s="35"/>
      <c r="O32" s="35"/>
      <c r="P32" s="35"/>
    </row>
    <row r="33" spans="1:16" ht="36.6" customHeight="1">
      <c r="A33" s="40" t="s">
        <v>66</v>
      </c>
      <c r="B33" s="40"/>
      <c r="C33" s="40"/>
      <c r="D33" s="40"/>
      <c r="E33" s="40"/>
      <c r="F33" s="40"/>
      <c r="G33" s="40"/>
      <c r="H33" s="40"/>
      <c r="I33" s="40"/>
      <c r="J33" s="40"/>
      <c r="K33" s="41" t="s">
        <v>67</v>
      </c>
      <c r="L33" s="41"/>
      <c r="M33" s="15">
        <v>31</v>
      </c>
      <c r="N33" s="42">
        <v>12</v>
      </c>
      <c r="O33" s="42"/>
      <c r="P33" s="15">
        <v>2017</v>
      </c>
    </row>
    <row r="34" spans="1:16" ht="36.6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1" t="s">
        <v>68</v>
      </c>
      <c r="L34" s="41"/>
      <c r="M34" s="15">
        <v>20</v>
      </c>
      <c r="N34" s="42">
        <v>2</v>
      </c>
      <c r="O34" s="42"/>
      <c r="P34" s="15">
        <v>2018</v>
      </c>
    </row>
  </sheetData>
  <mergeCells count="56">
    <mergeCell ref="A33:J34"/>
    <mergeCell ref="K33:L33"/>
    <mergeCell ref="N33:O33"/>
    <mergeCell ref="K34:L34"/>
    <mergeCell ref="N34:O34"/>
    <mergeCell ref="A18:P18"/>
    <mergeCell ref="A20:A22"/>
    <mergeCell ref="A24:J24"/>
    <mergeCell ref="K24:P24"/>
    <mergeCell ref="A25:J32"/>
    <mergeCell ref="K25:O25"/>
    <mergeCell ref="K26:O26"/>
    <mergeCell ref="K27:O27"/>
    <mergeCell ref="K28:O28"/>
    <mergeCell ref="K29:O29"/>
    <mergeCell ref="K30:P30"/>
    <mergeCell ref="K31:P31"/>
    <mergeCell ref="K32:P32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2:C12"/>
    <mergeCell ref="D12:I12"/>
    <mergeCell ref="J12:L12"/>
    <mergeCell ref="M12:P12"/>
    <mergeCell ref="A13:C13"/>
    <mergeCell ref="D13:I13"/>
    <mergeCell ref="J13:L13"/>
    <mergeCell ref="M13:P13"/>
    <mergeCell ref="A10:C10"/>
    <mergeCell ref="D10:I10"/>
    <mergeCell ref="J10:L10"/>
    <mergeCell ref="M10:P10"/>
    <mergeCell ref="A11:C11"/>
    <mergeCell ref="D11:I11"/>
    <mergeCell ref="J11:L11"/>
    <mergeCell ref="M11:P11"/>
    <mergeCell ref="A7:P7"/>
    <mergeCell ref="A8:P8"/>
    <mergeCell ref="A9:C9"/>
    <mergeCell ref="D9:I9"/>
    <mergeCell ref="J9:L9"/>
    <mergeCell ref="M9:P9"/>
    <mergeCell ref="A1:C6"/>
    <mergeCell ref="D1:L3"/>
    <mergeCell ref="M1:P2"/>
    <mergeCell ref="M3:P4"/>
    <mergeCell ref="D4:L6"/>
    <mergeCell ref="M5:P6"/>
  </mergeCells>
  <dataValidations count="3">
    <dataValidation type="list" allowBlank="1" showErrorMessage="1" sqref="M9">
      <formula1>"EFICACIA,EFICIENCIA,EFECTIVIDAD"</formula1>
    </dataValidation>
    <dataValidation type="list" allowBlank="1" showErrorMessage="1" sqref="M11">
      <formula1>"INICIATIVAS,ASISTENTES,ACTIVIDADES,EQUIPAMIENTOS,POR CIENTO,PARTICIPANTES,NIÑOS Y NIÑAS,NIÑOS,NIÑAS Y JÓVENES,ORGANIZACIONES,ESPACIOS,REQUERIMIENTOS"</formula1>
    </dataValidation>
    <dataValidation type="list" allowBlank="1" showErrorMessage="1" sqref="M12">
      <formula1>"MENSUAL,BIMENSUAL,TRIMESTRAL,SEMESTRAL,ANUAL"</formula1>
    </dataValidation>
  </dataValidations>
  <printOptions horizontalCentered="1"/>
  <pageMargins left="0.19645669291338602" right="0.23622047244094502" top="0.63897637795275519" bottom="0.38267716535433105" header="0.3236220472440941" footer="0.23622047244094502"/>
  <pageSetup paperSize="0" scale="60" fitToWidth="0" fitToHeight="0" pageOrder="overThenDown" orientation="portrait" useFirstPageNumber="1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zoomScale="80" zoomScaleNormal="80" workbookViewId="0">
      <selection sqref="A1:C6"/>
    </sheetView>
  </sheetViews>
  <sheetFormatPr baseColWidth="10" defaultRowHeight="12.75"/>
  <cols>
    <col min="1" max="1" width="10.7109375" style="2" customWidth="1"/>
    <col min="2" max="2" width="17.5703125" style="2" customWidth="1"/>
    <col min="3" max="4" width="9.5703125" style="2" customWidth="1"/>
    <col min="5" max="5" width="9.42578125" style="2" customWidth="1"/>
    <col min="6" max="6" width="10" style="2" customWidth="1"/>
    <col min="7" max="7" width="9.7109375" style="2" customWidth="1"/>
    <col min="8" max="8" width="9.85546875" style="2" customWidth="1"/>
    <col min="9" max="9" width="12.85546875" style="2" customWidth="1"/>
    <col min="10" max="12" width="9.5703125" style="2" customWidth="1"/>
    <col min="13" max="13" width="10.140625" style="2" customWidth="1"/>
    <col min="14" max="14" width="9.85546875" style="2" customWidth="1"/>
    <col min="15" max="15" width="10.85546875" style="2" customWidth="1"/>
    <col min="16" max="16" width="12.7109375" style="2" customWidth="1"/>
    <col min="17" max="17" width="2.7109375" style="2" customWidth="1"/>
    <col min="18" max="1024" width="11.42578125" style="2" customWidth="1"/>
    <col min="1025" max="1025" width="11.42578125" customWidth="1"/>
  </cols>
  <sheetData>
    <row r="1" spans="1:16" s="1" customFormat="1" ht="13.9" customHeight="1">
      <c r="A1" s="28"/>
      <c r="B1" s="28"/>
      <c r="C1" s="28"/>
      <c r="D1" s="29" t="s">
        <v>1</v>
      </c>
      <c r="E1" s="29"/>
      <c r="F1" s="29"/>
      <c r="G1" s="29"/>
      <c r="H1" s="29"/>
      <c r="I1" s="29"/>
      <c r="J1" s="29"/>
      <c r="K1" s="29"/>
      <c r="L1" s="29"/>
      <c r="M1" s="30" t="s">
        <v>2</v>
      </c>
      <c r="N1" s="30"/>
      <c r="O1" s="30"/>
      <c r="P1" s="30"/>
    </row>
    <row r="2" spans="1:16" s="1" customFormat="1" ht="13.9" customHeight="1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</row>
    <row r="3" spans="1:16" s="1" customFormat="1" ht="13.9" customHeight="1">
      <c r="A3" s="28"/>
      <c r="B3" s="28"/>
      <c r="C3" s="28"/>
      <c r="D3" s="29"/>
      <c r="E3" s="29"/>
      <c r="F3" s="29"/>
      <c r="G3" s="29"/>
      <c r="H3" s="29"/>
      <c r="I3" s="29"/>
      <c r="J3" s="29"/>
      <c r="K3" s="29"/>
      <c r="L3" s="29"/>
      <c r="M3" s="30" t="s">
        <v>3</v>
      </c>
      <c r="N3" s="30"/>
      <c r="O3" s="30"/>
      <c r="P3" s="30"/>
    </row>
    <row r="4" spans="1:16" s="1" customFormat="1" ht="13.9" customHeight="1">
      <c r="A4" s="28"/>
      <c r="B4" s="28"/>
      <c r="C4" s="28"/>
      <c r="D4" s="29" t="s">
        <v>4</v>
      </c>
      <c r="E4" s="29"/>
      <c r="F4" s="29"/>
      <c r="G4" s="29"/>
      <c r="H4" s="29"/>
      <c r="I4" s="29"/>
      <c r="J4" s="29"/>
      <c r="K4" s="29"/>
      <c r="L4" s="29"/>
      <c r="M4" s="30"/>
      <c r="N4" s="30"/>
      <c r="O4" s="30"/>
      <c r="P4" s="30"/>
    </row>
    <row r="5" spans="1:16" s="1" customFormat="1" ht="13.9" customHeight="1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30" t="s">
        <v>5</v>
      </c>
      <c r="N5" s="30"/>
      <c r="O5" s="30"/>
      <c r="P5" s="30"/>
    </row>
    <row r="6" spans="1:16" s="1" customFormat="1" ht="13.9" customHeight="1">
      <c r="A6" s="28"/>
      <c r="B6" s="28"/>
      <c r="C6" s="28"/>
      <c r="D6" s="29"/>
      <c r="E6" s="29"/>
      <c r="F6" s="29"/>
      <c r="G6" s="29"/>
      <c r="H6" s="29"/>
      <c r="I6" s="29"/>
      <c r="J6" s="29"/>
      <c r="K6" s="29"/>
      <c r="L6" s="29"/>
      <c r="M6" s="30"/>
      <c r="N6" s="30"/>
      <c r="O6" s="30"/>
      <c r="P6" s="30"/>
    </row>
    <row r="7" spans="1:16" s="1" customFormat="1" ht="29.8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30" customHeight="1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32.25" customHeight="1">
      <c r="A9" s="33" t="s">
        <v>7</v>
      </c>
      <c r="B9" s="33"/>
      <c r="C9" s="33"/>
      <c r="D9" s="34" t="s">
        <v>69</v>
      </c>
      <c r="E9" s="34"/>
      <c r="F9" s="34"/>
      <c r="G9" s="34"/>
      <c r="H9" s="34"/>
      <c r="I9" s="34"/>
      <c r="J9" s="33" t="s">
        <v>9</v>
      </c>
      <c r="K9" s="33"/>
      <c r="L9" s="33"/>
      <c r="M9" s="35" t="s">
        <v>70</v>
      </c>
      <c r="N9" s="35"/>
      <c r="O9" s="35"/>
      <c r="P9" s="35"/>
    </row>
    <row r="10" spans="1:16" ht="35.25" customHeight="1">
      <c r="A10" s="33" t="s">
        <v>11</v>
      </c>
      <c r="B10" s="33"/>
      <c r="C10" s="33"/>
      <c r="D10" s="34" t="s">
        <v>71</v>
      </c>
      <c r="E10" s="34"/>
      <c r="F10" s="34"/>
      <c r="G10" s="34"/>
      <c r="H10" s="34"/>
      <c r="I10" s="34"/>
      <c r="J10" s="33" t="s">
        <v>13</v>
      </c>
      <c r="K10" s="33"/>
      <c r="L10" s="33"/>
      <c r="M10" s="36" t="s">
        <v>14</v>
      </c>
      <c r="N10" s="36"/>
      <c r="O10" s="36"/>
      <c r="P10" s="36"/>
    </row>
    <row r="11" spans="1:16" ht="22.5" customHeight="1">
      <c r="A11" s="33" t="s">
        <v>15</v>
      </c>
      <c r="B11" s="33"/>
      <c r="C11" s="33"/>
      <c r="D11" s="34" t="s">
        <v>72</v>
      </c>
      <c r="E11" s="34"/>
      <c r="F11" s="34"/>
      <c r="G11" s="34"/>
      <c r="H11" s="34"/>
      <c r="I11" s="34"/>
      <c r="J11" s="33" t="s">
        <v>17</v>
      </c>
      <c r="K11" s="33"/>
      <c r="L11" s="33"/>
      <c r="M11" s="35" t="s">
        <v>18</v>
      </c>
      <c r="N11" s="35"/>
      <c r="O11" s="35"/>
      <c r="P11" s="35"/>
    </row>
    <row r="12" spans="1:16" ht="38.25" customHeight="1">
      <c r="A12" s="33" t="s">
        <v>19</v>
      </c>
      <c r="B12" s="33"/>
      <c r="C12" s="33"/>
      <c r="D12" s="34" t="s">
        <v>73</v>
      </c>
      <c r="E12" s="34"/>
      <c r="F12" s="34"/>
      <c r="G12" s="34"/>
      <c r="H12" s="34"/>
      <c r="I12" s="34"/>
      <c r="J12" s="33" t="s">
        <v>21</v>
      </c>
      <c r="K12" s="33"/>
      <c r="L12" s="33"/>
      <c r="M12" s="35" t="s">
        <v>22</v>
      </c>
      <c r="N12" s="35"/>
      <c r="O12" s="35"/>
      <c r="P12" s="35"/>
    </row>
    <row r="13" spans="1:16" ht="29.25" customHeight="1">
      <c r="A13" s="33" t="s">
        <v>23</v>
      </c>
      <c r="B13" s="33"/>
      <c r="C13" s="33"/>
      <c r="D13" s="34" t="s">
        <v>74</v>
      </c>
      <c r="E13" s="34"/>
      <c r="F13" s="34"/>
      <c r="G13" s="34"/>
      <c r="H13" s="34"/>
      <c r="I13" s="34"/>
      <c r="J13" s="33" t="s">
        <v>25</v>
      </c>
      <c r="K13" s="33"/>
      <c r="L13" s="33"/>
      <c r="M13" s="36" t="s">
        <v>75</v>
      </c>
      <c r="N13" s="36"/>
      <c r="O13" s="36"/>
      <c r="P13" s="36"/>
    </row>
    <row r="14" spans="1:16" ht="43.5" customHeight="1">
      <c r="A14" s="33" t="s">
        <v>27</v>
      </c>
      <c r="B14" s="33"/>
      <c r="C14" s="33"/>
      <c r="D14" s="34" t="s">
        <v>76</v>
      </c>
      <c r="E14" s="34"/>
      <c r="F14" s="34"/>
      <c r="G14" s="34"/>
      <c r="H14" s="34"/>
      <c r="I14" s="34"/>
      <c r="J14" s="33" t="s">
        <v>29</v>
      </c>
      <c r="K14" s="33"/>
      <c r="L14" s="33"/>
      <c r="M14" s="36" t="s">
        <v>77</v>
      </c>
      <c r="N14" s="36"/>
      <c r="O14" s="36"/>
      <c r="P14" s="36"/>
    </row>
    <row r="15" spans="1:16" ht="30.75" customHeight="1">
      <c r="A15" s="33" t="s">
        <v>31</v>
      </c>
      <c r="B15" s="33"/>
      <c r="C15" s="33"/>
      <c r="D15" s="37" t="s">
        <v>32</v>
      </c>
      <c r="E15" s="37"/>
      <c r="F15" s="37"/>
      <c r="G15" s="37"/>
      <c r="H15" s="37"/>
      <c r="I15" s="33" t="s">
        <v>33</v>
      </c>
      <c r="J15" s="33"/>
      <c r="K15" s="33"/>
      <c r="L15" s="37" t="s">
        <v>32</v>
      </c>
      <c r="M15" s="37"/>
      <c r="N15" s="37"/>
      <c r="O15" s="37"/>
      <c r="P15" s="37"/>
    </row>
    <row r="16" spans="1:16" ht="41.25" customHeight="1">
      <c r="A16" s="33"/>
      <c r="B16" s="33"/>
      <c r="C16" s="33"/>
      <c r="D16" s="35" t="s">
        <v>34</v>
      </c>
      <c r="E16" s="35"/>
      <c r="F16" s="35"/>
      <c r="G16" s="35"/>
      <c r="H16" s="35"/>
      <c r="I16" s="33"/>
      <c r="J16" s="33"/>
      <c r="K16" s="33"/>
      <c r="L16" s="35" t="s">
        <v>35</v>
      </c>
      <c r="M16" s="35"/>
      <c r="N16" s="35"/>
      <c r="O16" s="35"/>
      <c r="P16" s="35"/>
    </row>
    <row r="17" spans="1:16" ht="6.75" customHeight="1"/>
    <row r="18" spans="1:16" ht="30" customHeight="1">
      <c r="A18" s="32" t="s">
        <v>36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30" customHeight="1">
      <c r="A19" s="3" t="s">
        <v>37</v>
      </c>
      <c r="B19" s="4" t="s">
        <v>38</v>
      </c>
      <c r="C19" s="4" t="s">
        <v>39</v>
      </c>
      <c r="D19" s="3" t="s">
        <v>40</v>
      </c>
      <c r="E19" s="3" t="s">
        <v>41</v>
      </c>
      <c r="F19" s="3" t="s">
        <v>42</v>
      </c>
      <c r="G19" s="3" t="s">
        <v>43</v>
      </c>
      <c r="H19" s="3" t="s">
        <v>44</v>
      </c>
      <c r="I19" s="3" t="s">
        <v>78</v>
      </c>
      <c r="J19" s="4" t="s">
        <v>79</v>
      </c>
      <c r="K19" s="3" t="s">
        <v>80</v>
      </c>
      <c r="L19" s="3" t="s">
        <v>81</v>
      </c>
      <c r="M19" s="3" t="s">
        <v>82</v>
      </c>
      <c r="N19" s="3" t="s">
        <v>83</v>
      </c>
      <c r="O19" s="3" t="s">
        <v>84</v>
      </c>
      <c r="P19" s="3" t="s">
        <v>85</v>
      </c>
    </row>
    <row r="20" spans="1:16" ht="60">
      <c r="A20" s="49">
        <v>2016</v>
      </c>
      <c r="B20" s="19" t="s">
        <v>86</v>
      </c>
      <c r="C20" s="21">
        <v>18</v>
      </c>
      <c r="D20" s="17">
        <v>38</v>
      </c>
      <c r="E20" s="17">
        <v>41</v>
      </c>
      <c r="F20" s="17">
        <v>46</v>
      </c>
      <c r="G20" s="17">
        <v>62</v>
      </c>
      <c r="H20" s="17">
        <v>65</v>
      </c>
      <c r="I20" s="17">
        <f>C20+D20+E20+F20+G20+H20</f>
        <v>270</v>
      </c>
      <c r="J20" s="21">
        <f>37+19</f>
        <v>56</v>
      </c>
      <c r="K20" s="17">
        <f>36+14</f>
        <v>50</v>
      </c>
      <c r="L20" s="17">
        <v>44</v>
      </c>
      <c r="M20" s="17">
        <f>53+4</f>
        <v>57</v>
      </c>
      <c r="N20" s="17">
        <f>57+22</f>
        <v>79</v>
      </c>
      <c r="O20" s="17">
        <v>33</v>
      </c>
      <c r="P20" s="17">
        <f>J20+K20+L20+M20+N20+O20</f>
        <v>319</v>
      </c>
    </row>
    <row r="21" spans="1:16" ht="60">
      <c r="A21" s="49"/>
      <c r="B21" s="19" t="s">
        <v>87</v>
      </c>
      <c r="C21" s="21">
        <v>1</v>
      </c>
      <c r="D21" s="17">
        <v>7</v>
      </c>
      <c r="E21" s="17">
        <v>9</v>
      </c>
      <c r="F21" s="17">
        <v>9</v>
      </c>
      <c r="G21" s="17">
        <v>14</v>
      </c>
      <c r="H21" s="17">
        <v>9</v>
      </c>
      <c r="I21" s="17">
        <f>C21+D21+E21+F21+G21+H21</f>
        <v>49</v>
      </c>
      <c r="J21" s="21">
        <v>7</v>
      </c>
      <c r="K21" s="17">
        <v>4</v>
      </c>
      <c r="L21" s="17">
        <v>5</v>
      </c>
      <c r="M21" s="17">
        <v>0</v>
      </c>
      <c r="N21" s="17">
        <v>8</v>
      </c>
      <c r="O21" s="17">
        <v>6</v>
      </c>
      <c r="P21" s="17">
        <f>J21+K21+L21+M21+N21+O21</f>
        <v>30</v>
      </c>
    </row>
    <row r="22" spans="1:16" ht="30">
      <c r="A22" s="49"/>
      <c r="B22" s="5" t="s">
        <v>88</v>
      </c>
      <c r="C22" s="22">
        <f>C20+C21</f>
        <v>19</v>
      </c>
      <c r="D22" s="22">
        <f>D20+D21</f>
        <v>45</v>
      </c>
      <c r="E22" s="22">
        <f>E20+E21</f>
        <v>50</v>
      </c>
      <c r="F22" s="22">
        <f>F20+F21</f>
        <v>55</v>
      </c>
      <c r="G22" s="22">
        <f>G20+G21</f>
        <v>76</v>
      </c>
      <c r="H22" s="22">
        <f>SUM(H20:H21)</f>
        <v>74</v>
      </c>
      <c r="I22" s="22">
        <f>I20+I21</f>
        <v>319</v>
      </c>
      <c r="J22" s="22">
        <f>+J21+J20</f>
        <v>63</v>
      </c>
      <c r="K22" s="22">
        <f>+K21+K20</f>
        <v>54</v>
      </c>
      <c r="L22" s="22">
        <f>+L21+L20</f>
        <v>49</v>
      </c>
      <c r="M22" s="22">
        <f>+M21+M20</f>
        <v>57</v>
      </c>
      <c r="N22" s="22">
        <f>+N21+N20</f>
        <v>87</v>
      </c>
      <c r="O22" s="22">
        <f>O20+O21</f>
        <v>39</v>
      </c>
      <c r="P22" s="22">
        <f>J22+K22+L22+M22+N22+O22</f>
        <v>349</v>
      </c>
    </row>
    <row r="23" spans="1:16" ht="45">
      <c r="A23" s="49"/>
      <c r="B23" s="7" t="s">
        <v>89</v>
      </c>
      <c r="C23" s="23">
        <f t="shared" ref="C23:H23" si="0">C20/C22</f>
        <v>0.94736842105263153</v>
      </c>
      <c r="D23" s="23">
        <f t="shared" si="0"/>
        <v>0.84444444444444444</v>
      </c>
      <c r="E23" s="23">
        <f t="shared" si="0"/>
        <v>0.82</v>
      </c>
      <c r="F23" s="23">
        <f t="shared" si="0"/>
        <v>0.83636363636363631</v>
      </c>
      <c r="G23" s="23">
        <f t="shared" si="0"/>
        <v>0.81578947368421051</v>
      </c>
      <c r="H23" s="23">
        <f t="shared" si="0"/>
        <v>0.8783783783783784</v>
      </c>
      <c r="I23" s="23">
        <f>(C23+D23+E23+F23+G23+H23)/6</f>
        <v>0.85705739232055012</v>
      </c>
      <c r="J23" s="23">
        <f t="shared" ref="J23:P23" si="1">J20/J22</f>
        <v>0.88888888888888884</v>
      </c>
      <c r="K23" s="23">
        <f t="shared" si="1"/>
        <v>0.92592592592592593</v>
      </c>
      <c r="L23" s="23">
        <f t="shared" si="1"/>
        <v>0.89795918367346939</v>
      </c>
      <c r="M23" s="23">
        <f t="shared" si="1"/>
        <v>1</v>
      </c>
      <c r="N23" s="23">
        <f t="shared" si="1"/>
        <v>0.90804597701149425</v>
      </c>
      <c r="O23" s="23">
        <f t="shared" si="1"/>
        <v>0.84615384615384615</v>
      </c>
      <c r="P23" s="23">
        <f t="shared" si="1"/>
        <v>0.91404011461318047</v>
      </c>
    </row>
    <row r="24" spans="1:16" ht="45">
      <c r="A24" s="49"/>
      <c r="B24" s="7" t="s">
        <v>90</v>
      </c>
      <c r="C24" s="23">
        <f t="shared" ref="C24:H24" si="2">C21/C22</f>
        <v>5.2631578947368418E-2</v>
      </c>
      <c r="D24" s="23">
        <f t="shared" si="2"/>
        <v>0.15555555555555556</v>
      </c>
      <c r="E24" s="23">
        <f t="shared" si="2"/>
        <v>0.18</v>
      </c>
      <c r="F24" s="23">
        <f t="shared" si="2"/>
        <v>0.16363636363636364</v>
      </c>
      <c r="G24" s="23">
        <f t="shared" si="2"/>
        <v>0.18421052631578946</v>
      </c>
      <c r="H24" s="23">
        <f t="shared" si="2"/>
        <v>0.12162162162162163</v>
      </c>
      <c r="I24" s="23">
        <f>(C24+D24+E24+F24+G24+H24)/6</f>
        <v>0.14294260767944977</v>
      </c>
      <c r="J24" s="23">
        <f t="shared" ref="J24:P24" si="3">J21/J22</f>
        <v>0.1111111111111111</v>
      </c>
      <c r="K24" s="23">
        <f t="shared" si="3"/>
        <v>7.407407407407407E-2</v>
      </c>
      <c r="L24" s="23">
        <f t="shared" si="3"/>
        <v>0.10204081632653061</v>
      </c>
      <c r="M24" s="23">
        <f t="shared" si="3"/>
        <v>0</v>
      </c>
      <c r="N24" s="23">
        <f t="shared" si="3"/>
        <v>9.1954022988505746E-2</v>
      </c>
      <c r="O24" s="23">
        <f t="shared" si="3"/>
        <v>0.15384615384615385</v>
      </c>
      <c r="P24" s="23">
        <f t="shared" si="3"/>
        <v>8.5959885386819479E-2</v>
      </c>
    </row>
    <row r="25" spans="1:16" s="13" customFormat="1" ht="12.75" customHeight="1">
      <c r="A25" s="10"/>
      <c r="B25" s="10"/>
      <c r="C25" s="11">
        <v>0.8</v>
      </c>
      <c r="D25" s="11">
        <v>0.8</v>
      </c>
      <c r="E25" s="11">
        <v>0.8</v>
      </c>
      <c r="F25" s="11">
        <v>0.8</v>
      </c>
      <c r="G25" s="11">
        <v>0.8</v>
      </c>
      <c r="H25" s="11">
        <v>0.8</v>
      </c>
      <c r="I25" s="11">
        <v>0.8</v>
      </c>
      <c r="J25" s="11">
        <v>0.8</v>
      </c>
      <c r="K25" s="11">
        <v>0.8</v>
      </c>
      <c r="L25" s="11">
        <v>0.8</v>
      </c>
      <c r="M25" s="11">
        <v>0.8</v>
      </c>
      <c r="N25" s="11">
        <v>0.8</v>
      </c>
      <c r="O25" s="11"/>
      <c r="P25" s="12"/>
    </row>
    <row r="26" spans="1:16" ht="30" customHeight="1">
      <c r="A26" s="32" t="s">
        <v>56</v>
      </c>
      <c r="B26" s="32"/>
      <c r="C26" s="32"/>
      <c r="D26" s="32"/>
      <c r="E26" s="32"/>
      <c r="F26" s="32"/>
      <c r="G26" s="32"/>
      <c r="H26" s="32"/>
      <c r="I26" s="32"/>
      <c r="J26" s="32"/>
      <c r="K26" s="38" t="s">
        <v>57</v>
      </c>
      <c r="L26" s="38"/>
      <c r="M26" s="38"/>
      <c r="N26" s="38"/>
      <c r="O26" s="38"/>
      <c r="P26" s="38"/>
    </row>
    <row r="27" spans="1:16" ht="48.6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39" t="s">
        <v>58</v>
      </c>
      <c r="L27" s="39"/>
      <c r="M27" s="39"/>
      <c r="N27" s="39"/>
      <c r="O27" s="39"/>
      <c r="P27" s="14"/>
    </row>
    <row r="28" spans="1:16" ht="51.7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39" t="s">
        <v>59</v>
      </c>
      <c r="L28" s="39"/>
      <c r="M28" s="39"/>
      <c r="N28" s="39"/>
      <c r="O28" s="39"/>
      <c r="P28" s="14"/>
    </row>
    <row r="29" spans="1:16" ht="54.2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39" t="s">
        <v>60</v>
      </c>
      <c r="L29" s="39"/>
      <c r="M29" s="39"/>
      <c r="N29" s="39"/>
      <c r="O29" s="39"/>
      <c r="P29" s="14" t="s">
        <v>61</v>
      </c>
    </row>
    <row r="30" spans="1:16" ht="54.9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39" t="s">
        <v>62</v>
      </c>
      <c r="L30" s="39"/>
      <c r="M30" s="39"/>
      <c r="N30" s="39"/>
      <c r="O30" s="39"/>
      <c r="P30" s="14"/>
    </row>
    <row r="31" spans="1:16" ht="53.4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39" t="s">
        <v>63</v>
      </c>
      <c r="L31" s="39"/>
      <c r="M31" s="39"/>
      <c r="N31" s="39"/>
      <c r="O31" s="39"/>
      <c r="P31" s="14"/>
    </row>
    <row r="32" spans="1:16" ht="36.6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38" t="s">
        <v>64</v>
      </c>
      <c r="L32" s="38"/>
      <c r="M32" s="38"/>
      <c r="N32" s="38"/>
      <c r="O32" s="38"/>
      <c r="P32" s="38"/>
    </row>
    <row r="33" spans="1:16" ht="42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35" t="s">
        <v>91</v>
      </c>
      <c r="L33" s="35"/>
      <c r="M33" s="35"/>
      <c r="N33" s="35"/>
      <c r="O33" s="35"/>
      <c r="P33" s="35"/>
    </row>
    <row r="34" spans="1:16" ht="39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35" t="s">
        <v>34</v>
      </c>
      <c r="L34" s="35"/>
      <c r="M34" s="35"/>
      <c r="N34" s="35"/>
      <c r="O34" s="35"/>
      <c r="P34" s="35"/>
    </row>
    <row r="35" spans="1:16" ht="36.6" customHeight="1">
      <c r="A35" s="43" t="s">
        <v>92</v>
      </c>
      <c r="B35" s="44"/>
      <c r="C35" s="44"/>
      <c r="D35" s="44"/>
      <c r="E35" s="44"/>
      <c r="F35" s="44"/>
      <c r="G35" s="44"/>
      <c r="H35" s="44"/>
      <c r="I35" s="44"/>
      <c r="J35" s="45"/>
      <c r="K35" s="41" t="s">
        <v>67</v>
      </c>
      <c r="L35" s="41"/>
      <c r="M35" s="41"/>
      <c r="N35" s="15">
        <v>31</v>
      </c>
      <c r="O35" s="15">
        <v>12</v>
      </c>
      <c r="P35" s="15">
        <v>2017</v>
      </c>
    </row>
    <row r="36" spans="1:16" ht="36.6" customHeight="1">
      <c r="A36" s="46"/>
      <c r="B36" s="47"/>
      <c r="C36" s="47"/>
      <c r="D36" s="47"/>
      <c r="E36" s="47"/>
      <c r="F36" s="47"/>
      <c r="G36" s="47"/>
      <c r="H36" s="47"/>
      <c r="I36" s="47"/>
      <c r="J36" s="48"/>
      <c r="K36" s="41" t="s">
        <v>68</v>
      </c>
      <c r="L36" s="41"/>
      <c r="M36" s="41"/>
      <c r="N36" s="15">
        <v>20</v>
      </c>
      <c r="O36" s="15">
        <v>2</v>
      </c>
      <c r="P36" s="15">
        <v>2018</v>
      </c>
    </row>
  </sheetData>
  <mergeCells count="54">
    <mergeCell ref="A35:J36"/>
    <mergeCell ref="A18:P18"/>
    <mergeCell ref="A20:A24"/>
    <mergeCell ref="A26:J26"/>
    <mergeCell ref="K26:P26"/>
    <mergeCell ref="A27:J34"/>
    <mergeCell ref="K27:O27"/>
    <mergeCell ref="K28:O28"/>
    <mergeCell ref="K29:O29"/>
    <mergeCell ref="K30:O30"/>
    <mergeCell ref="K31:O31"/>
    <mergeCell ref="K32:P32"/>
    <mergeCell ref="K33:P33"/>
    <mergeCell ref="K34:P34"/>
    <mergeCell ref="K35:M35"/>
    <mergeCell ref="K36:M36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2:C12"/>
    <mergeCell ref="D12:I12"/>
    <mergeCell ref="J12:L12"/>
    <mergeCell ref="M12:P12"/>
    <mergeCell ref="A13:C13"/>
    <mergeCell ref="D13:I13"/>
    <mergeCell ref="J13:L13"/>
    <mergeCell ref="M13:P13"/>
    <mergeCell ref="A10:C10"/>
    <mergeCell ref="D10:I10"/>
    <mergeCell ref="J10:L10"/>
    <mergeCell ref="M10:P10"/>
    <mergeCell ref="A11:C11"/>
    <mergeCell ref="D11:I11"/>
    <mergeCell ref="J11:L11"/>
    <mergeCell ref="M11:P11"/>
    <mergeCell ref="A7:P7"/>
    <mergeCell ref="A8:P8"/>
    <mergeCell ref="A9:C9"/>
    <mergeCell ref="D9:I9"/>
    <mergeCell ref="J9:L9"/>
    <mergeCell ref="M9:P9"/>
    <mergeCell ref="A1:C6"/>
    <mergeCell ref="D1:L3"/>
    <mergeCell ref="M1:P2"/>
    <mergeCell ref="M3:P4"/>
    <mergeCell ref="D4:L6"/>
    <mergeCell ref="M5:P6"/>
  </mergeCells>
  <dataValidations count="3">
    <dataValidation type="list" allowBlank="1" showErrorMessage="1" sqref="M9">
      <formula1>"EFICACIA,EFICIENCIA,EFECTIVIDAD"</formula1>
    </dataValidation>
    <dataValidation type="list" allowBlank="1" showErrorMessage="1" sqref="M11">
      <formula1>"INICIATIVAS,ASISTENTES,ACTIVIDADES,EQUIPAMIENTOS,POR CIENTO,PARTICIPANTES,NIÑOS Y NIÑAS,NIÑOS,NIÑAS Y JÓVENES,ORGANIZACIONES,ESPACIOS,REQUERIMIENTOS"</formula1>
    </dataValidation>
    <dataValidation type="list" allowBlank="1" showErrorMessage="1" sqref="M12">
      <formula1>"MENSUAL,BIMENSUAL,TRIMESTRAL,SEMESTRAL,ANUAL"</formula1>
    </dataValidation>
  </dataValidations>
  <printOptions horizontalCentered="1"/>
  <pageMargins left="0.19645669291338602" right="0.23622047244094502" top="0.63897637795275519" bottom="0.38267716535433105" header="0.3236220472440941" footer="0.23622047244094502"/>
  <pageSetup scale="60" fitToWidth="0" fitToHeight="0" pageOrder="overThenDown" orientation="portrait" useFirstPageNumber="1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="85" zoomScaleNormal="85" workbookViewId="0">
      <selection sqref="A1:C6"/>
    </sheetView>
  </sheetViews>
  <sheetFormatPr baseColWidth="10" defaultColWidth="10.85546875" defaultRowHeight="12.75"/>
  <cols>
    <col min="1" max="1" width="5.7109375" style="2" customWidth="1"/>
    <col min="2" max="2" width="8" style="2" customWidth="1"/>
    <col min="3" max="15" width="8.7109375" style="2" customWidth="1"/>
    <col min="16" max="16" width="13.7109375" style="2" customWidth="1"/>
    <col min="17" max="17" width="2.5703125" style="2" customWidth="1"/>
    <col min="18" max="18" width="10.85546875" style="2" customWidth="1"/>
    <col min="19" max="16384" width="10.85546875" style="2"/>
  </cols>
  <sheetData>
    <row r="1" spans="1:16" s="1" customFormat="1" ht="13.9" customHeight="1">
      <c r="A1" s="28"/>
      <c r="B1" s="28"/>
      <c r="C1" s="28"/>
      <c r="D1" s="29" t="s">
        <v>1</v>
      </c>
      <c r="E1" s="29"/>
      <c r="F1" s="29"/>
      <c r="G1" s="29"/>
      <c r="H1" s="29"/>
      <c r="I1" s="29"/>
      <c r="J1" s="29"/>
      <c r="K1" s="29"/>
      <c r="L1" s="29"/>
      <c r="M1" s="30" t="s">
        <v>2</v>
      </c>
      <c r="N1" s="30"/>
      <c r="O1" s="30"/>
      <c r="P1" s="30"/>
    </row>
    <row r="2" spans="1:16" s="1" customFormat="1" ht="13.9" customHeight="1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</row>
    <row r="3" spans="1:16" s="1" customFormat="1" ht="13.9" customHeight="1">
      <c r="A3" s="28"/>
      <c r="B3" s="28"/>
      <c r="C3" s="28"/>
      <c r="D3" s="29"/>
      <c r="E3" s="29"/>
      <c r="F3" s="29"/>
      <c r="G3" s="29"/>
      <c r="H3" s="29"/>
      <c r="I3" s="29"/>
      <c r="J3" s="29"/>
      <c r="K3" s="29"/>
      <c r="L3" s="29"/>
      <c r="M3" s="30" t="s">
        <v>3</v>
      </c>
      <c r="N3" s="30"/>
      <c r="O3" s="30"/>
      <c r="P3" s="30"/>
    </row>
    <row r="4" spans="1:16" s="1" customFormat="1" ht="13.9" customHeight="1">
      <c r="A4" s="28"/>
      <c r="B4" s="28"/>
      <c r="C4" s="28"/>
      <c r="D4" s="29" t="s">
        <v>4</v>
      </c>
      <c r="E4" s="29"/>
      <c r="F4" s="29"/>
      <c r="G4" s="29"/>
      <c r="H4" s="29"/>
      <c r="I4" s="29"/>
      <c r="J4" s="29"/>
      <c r="K4" s="29"/>
      <c r="L4" s="29"/>
      <c r="M4" s="30"/>
      <c r="N4" s="30"/>
      <c r="O4" s="30"/>
      <c r="P4" s="30"/>
    </row>
    <row r="5" spans="1:16" s="1" customFormat="1" ht="13.9" customHeight="1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30" t="s">
        <v>5</v>
      </c>
      <c r="N5" s="30"/>
      <c r="O5" s="30"/>
      <c r="P5" s="30"/>
    </row>
    <row r="6" spans="1:16" s="1" customFormat="1" ht="13.9" customHeight="1">
      <c r="A6" s="28"/>
      <c r="B6" s="28"/>
      <c r="C6" s="28"/>
      <c r="D6" s="29"/>
      <c r="E6" s="29"/>
      <c r="F6" s="29"/>
      <c r="G6" s="29"/>
      <c r="H6" s="29"/>
      <c r="I6" s="29"/>
      <c r="J6" s="29"/>
      <c r="K6" s="29"/>
      <c r="L6" s="29"/>
      <c r="M6" s="30"/>
      <c r="N6" s="30"/>
      <c r="O6" s="30"/>
      <c r="P6" s="30"/>
    </row>
    <row r="7" spans="1:16" s="1" customFormat="1" ht="29.8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30" customHeight="1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32.25" customHeight="1">
      <c r="A9" s="33" t="s">
        <v>7</v>
      </c>
      <c r="B9" s="33"/>
      <c r="C9" s="33"/>
      <c r="D9" s="34" t="s">
        <v>93</v>
      </c>
      <c r="E9" s="34"/>
      <c r="F9" s="34"/>
      <c r="G9" s="34"/>
      <c r="H9" s="34"/>
      <c r="I9" s="34"/>
      <c r="J9" s="33" t="s">
        <v>9</v>
      </c>
      <c r="K9" s="33"/>
      <c r="L9" s="33"/>
      <c r="M9" s="35" t="s">
        <v>10</v>
      </c>
      <c r="N9" s="35"/>
      <c r="O9" s="35"/>
      <c r="P9" s="35"/>
    </row>
    <row r="10" spans="1:16" ht="35.25" customHeight="1">
      <c r="A10" s="33" t="s">
        <v>11</v>
      </c>
      <c r="B10" s="33"/>
      <c r="C10" s="33"/>
      <c r="D10" s="34" t="s">
        <v>94</v>
      </c>
      <c r="E10" s="34"/>
      <c r="F10" s="34"/>
      <c r="G10" s="34"/>
      <c r="H10" s="34"/>
      <c r="I10" s="34"/>
      <c r="J10" s="33" t="s">
        <v>13</v>
      </c>
      <c r="K10" s="33"/>
      <c r="L10" s="33"/>
      <c r="M10" s="36" t="s">
        <v>14</v>
      </c>
      <c r="N10" s="36"/>
      <c r="O10" s="36"/>
      <c r="P10" s="36"/>
    </row>
    <row r="11" spans="1:16" ht="36" customHeight="1">
      <c r="A11" s="33" t="s">
        <v>15</v>
      </c>
      <c r="B11" s="33"/>
      <c r="C11" s="33"/>
      <c r="D11" s="34" t="s">
        <v>95</v>
      </c>
      <c r="E11" s="34"/>
      <c r="F11" s="34"/>
      <c r="G11" s="34"/>
      <c r="H11" s="34"/>
      <c r="I11" s="34"/>
      <c r="J11" s="33" t="s">
        <v>17</v>
      </c>
      <c r="K11" s="33"/>
      <c r="L11" s="33"/>
      <c r="M11" s="35" t="s">
        <v>96</v>
      </c>
      <c r="N11" s="35"/>
      <c r="O11" s="35"/>
      <c r="P11" s="35"/>
    </row>
    <row r="12" spans="1:16" ht="42.75" customHeight="1">
      <c r="A12" s="33" t="s">
        <v>19</v>
      </c>
      <c r="B12" s="33"/>
      <c r="C12" s="33"/>
      <c r="D12" s="34" t="s">
        <v>97</v>
      </c>
      <c r="E12" s="34"/>
      <c r="F12" s="34"/>
      <c r="G12" s="34"/>
      <c r="H12" s="34"/>
      <c r="I12" s="34"/>
      <c r="J12" s="33" t="s">
        <v>21</v>
      </c>
      <c r="K12" s="33"/>
      <c r="L12" s="33"/>
      <c r="M12" s="35" t="s">
        <v>22</v>
      </c>
      <c r="N12" s="35"/>
      <c r="O12" s="35"/>
      <c r="P12" s="35"/>
    </row>
    <row r="13" spans="1:16" ht="34.5" customHeight="1">
      <c r="A13" s="33" t="s">
        <v>23</v>
      </c>
      <c r="B13" s="33"/>
      <c r="C13" s="33"/>
      <c r="D13" s="34" t="s">
        <v>24</v>
      </c>
      <c r="E13" s="34"/>
      <c r="F13" s="34"/>
      <c r="G13" s="34"/>
      <c r="H13" s="34"/>
      <c r="I13" s="34"/>
      <c r="J13" s="33" t="s">
        <v>25</v>
      </c>
      <c r="K13" s="33"/>
      <c r="L13" s="33"/>
      <c r="M13" s="36" t="s">
        <v>98</v>
      </c>
      <c r="N13" s="36"/>
      <c r="O13" s="36"/>
      <c r="P13" s="36"/>
    </row>
    <row r="14" spans="1:16" ht="36.75" customHeight="1">
      <c r="A14" s="33" t="s">
        <v>27</v>
      </c>
      <c r="B14" s="33"/>
      <c r="C14" s="33"/>
      <c r="D14" s="34" t="s">
        <v>99</v>
      </c>
      <c r="E14" s="34"/>
      <c r="F14" s="34"/>
      <c r="G14" s="34"/>
      <c r="H14" s="34"/>
      <c r="I14" s="34"/>
      <c r="J14" s="33" t="s">
        <v>29</v>
      </c>
      <c r="K14" s="33"/>
      <c r="L14" s="33"/>
      <c r="M14" s="36" t="s">
        <v>100</v>
      </c>
      <c r="N14" s="36"/>
      <c r="O14" s="36"/>
      <c r="P14" s="36"/>
    </row>
    <row r="15" spans="1:16" ht="28.9" customHeight="1">
      <c r="A15" s="33" t="s">
        <v>31</v>
      </c>
      <c r="B15" s="33"/>
      <c r="C15" s="33"/>
      <c r="D15" s="37" t="s">
        <v>101</v>
      </c>
      <c r="E15" s="37"/>
      <c r="F15" s="37"/>
      <c r="G15" s="37"/>
      <c r="H15" s="37"/>
      <c r="I15" s="33" t="s">
        <v>33</v>
      </c>
      <c r="J15" s="33"/>
      <c r="K15" s="33"/>
      <c r="L15" s="28" t="s">
        <v>102</v>
      </c>
      <c r="M15" s="28"/>
      <c r="N15" s="28"/>
      <c r="O15" s="28"/>
      <c r="P15" s="28"/>
    </row>
    <row r="16" spans="1:16" ht="41.25" customHeight="1">
      <c r="A16" s="33"/>
      <c r="B16" s="33"/>
      <c r="C16" s="33"/>
      <c r="D16" s="35" t="s">
        <v>34</v>
      </c>
      <c r="E16" s="35"/>
      <c r="F16" s="35"/>
      <c r="G16" s="35"/>
      <c r="H16" s="35"/>
      <c r="I16" s="33"/>
      <c r="J16" s="33"/>
      <c r="K16" s="33"/>
      <c r="L16" s="35" t="s">
        <v>35</v>
      </c>
      <c r="M16" s="35"/>
      <c r="N16" s="35"/>
      <c r="O16" s="35"/>
      <c r="P16" s="35"/>
    </row>
    <row r="17" spans="1:16" ht="6.75" customHeight="1"/>
    <row r="18" spans="1:16" ht="30" customHeight="1">
      <c r="A18" s="32" t="s">
        <v>36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30" customHeight="1">
      <c r="A19" s="16" t="s">
        <v>37</v>
      </c>
      <c r="B19" s="4" t="s">
        <v>38</v>
      </c>
      <c r="C19" s="4" t="s">
        <v>39</v>
      </c>
      <c r="D19" s="16" t="s">
        <v>40</v>
      </c>
      <c r="E19" s="16" t="s">
        <v>41</v>
      </c>
      <c r="F19" s="16" t="s">
        <v>42</v>
      </c>
      <c r="G19" s="16" t="s">
        <v>43</v>
      </c>
      <c r="H19" s="16" t="s">
        <v>44</v>
      </c>
      <c r="I19" s="16" t="s">
        <v>45</v>
      </c>
      <c r="J19" s="4" t="s">
        <v>46</v>
      </c>
      <c r="K19" s="16" t="s">
        <v>47</v>
      </c>
      <c r="L19" s="16" t="s">
        <v>48</v>
      </c>
      <c r="M19" s="16" t="s">
        <v>49</v>
      </c>
      <c r="N19" s="16" t="s">
        <v>50</v>
      </c>
      <c r="O19" s="16" t="s">
        <v>51</v>
      </c>
      <c r="P19" s="16" t="s">
        <v>52</v>
      </c>
    </row>
    <row r="20" spans="1:16" ht="42.75" customHeight="1">
      <c r="A20" s="59">
        <v>2017</v>
      </c>
      <c r="B20" s="26" t="s">
        <v>53</v>
      </c>
      <c r="C20" s="22">
        <f>+'[1]GATU-01_PQR_ingresadas_2017'!C20</f>
        <v>141</v>
      </c>
      <c r="D20" s="22">
        <f>+'[1]GATU-01_PQR_ingresadas_2017'!D20</f>
        <v>140</v>
      </c>
      <c r="E20" s="22">
        <f>+'[1]GATU-01_PQR_ingresadas_2017'!E20</f>
        <v>384</v>
      </c>
      <c r="F20" s="22">
        <f>+'[1]GATU-01_PQR_ingresadas_2017'!F20</f>
        <v>303</v>
      </c>
      <c r="G20" s="22">
        <f>+'[1]GATU-01_PQR_ingresadas_2017'!G20</f>
        <v>349</v>
      </c>
      <c r="H20" s="22">
        <f>+'[1]GATU-01_PQR_ingresadas_2017'!H20</f>
        <v>381</v>
      </c>
      <c r="I20" s="22">
        <f>+SUM(C20:H20)</f>
        <v>1698</v>
      </c>
      <c r="J20" s="22">
        <v>376</v>
      </c>
      <c r="K20" s="22">
        <v>399</v>
      </c>
      <c r="L20" s="22">
        <v>344</v>
      </c>
      <c r="M20" s="22">
        <v>436</v>
      </c>
      <c r="N20" s="22">
        <v>274</v>
      </c>
      <c r="O20" s="22">
        <v>164</v>
      </c>
      <c r="P20" s="22">
        <f>+SUM(J20:O20)</f>
        <v>1993</v>
      </c>
    </row>
    <row r="21" spans="1:16" ht="42.75" customHeight="1">
      <c r="A21" s="59"/>
      <c r="B21" s="27" t="s">
        <v>103</v>
      </c>
      <c r="C21" s="22">
        <f>+C20*C22</f>
        <v>779.73</v>
      </c>
      <c r="D21" s="22">
        <f t="shared" ref="D21:H21" si="0">+D20*D22</f>
        <v>716.80000000000007</v>
      </c>
      <c r="E21" s="22">
        <f t="shared" si="0"/>
        <v>1927.6799999999998</v>
      </c>
      <c r="F21" s="22">
        <f t="shared" si="0"/>
        <v>1290.78</v>
      </c>
      <c r="G21" s="22">
        <f t="shared" si="0"/>
        <v>1654.26</v>
      </c>
      <c r="H21" s="22">
        <f t="shared" si="0"/>
        <v>1501.1399999999999</v>
      </c>
      <c r="I21" s="22">
        <f>+SUM(C21:H21)</f>
        <v>7870.3899999999994</v>
      </c>
      <c r="J21" s="22">
        <f>+J20*J22</f>
        <v>1447.6000000000001</v>
      </c>
      <c r="K21" s="22">
        <f t="shared" ref="K21" si="1">+K20*K22</f>
        <v>1899.24</v>
      </c>
      <c r="L21" s="22">
        <f t="shared" ref="L21" si="2">+L20*L22</f>
        <v>1135.2</v>
      </c>
      <c r="M21" s="22">
        <f t="shared" ref="M21" si="3">+M20*M22</f>
        <v>2105.88</v>
      </c>
      <c r="N21" s="22">
        <f t="shared" ref="N21" si="4">+N20*N22</f>
        <v>1901.5600000000002</v>
      </c>
      <c r="O21" s="22">
        <f t="shared" ref="O21" si="5">+O20*O22</f>
        <v>1152.92</v>
      </c>
      <c r="P21" s="22">
        <f>+SUM(J21:O21)</f>
        <v>9642.4</v>
      </c>
    </row>
    <row r="22" spans="1:16" ht="42.75" customHeight="1">
      <c r="A22" s="59"/>
      <c r="B22" s="27" t="s">
        <v>104</v>
      </c>
      <c r="C22" s="22">
        <v>5.53</v>
      </c>
      <c r="D22" s="22">
        <v>5.12</v>
      </c>
      <c r="E22" s="22">
        <v>5.0199999999999996</v>
      </c>
      <c r="F22" s="22">
        <v>4.26</v>
      </c>
      <c r="G22" s="22">
        <v>4.74</v>
      </c>
      <c r="H22" s="22">
        <v>3.94</v>
      </c>
      <c r="I22" s="22">
        <f>+I21/I20</f>
        <v>4.6350942285041219</v>
      </c>
      <c r="J22" s="22">
        <v>3.85</v>
      </c>
      <c r="K22" s="22">
        <v>4.76</v>
      </c>
      <c r="L22" s="22">
        <v>3.3</v>
      </c>
      <c r="M22" s="22">
        <v>4.83</v>
      </c>
      <c r="N22" s="22">
        <v>6.94</v>
      </c>
      <c r="O22" s="22">
        <v>7.03</v>
      </c>
      <c r="P22" s="22">
        <f>+P21/P20</f>
        <v>4.8381334671349725</v>
      </c>
    </row>
    <row r="23" spans="1:16" s="13" customFormat="1" ht="12.75" customHeight="1">
      <c r="A23" s="10"/>
      <c r="B23" s="10"/>
      <c r="C23" s="11">
        <v>0.8</v>
      </c>
      <c r="D23" s="11">
        <v>0.8</v>
      </c>
      <c r="E23" s="11">
        <v>0.8</v>
      </c>
      <c r="F23" s="11">
        <v>0.8</v>
      </c>
      <c r="G23" s="11">
        <v>0.8</v>
      </c>
      <c r="H23" s="11">
        <v>0.8</v>
      </c>
      <c r="I23" s="11">
        <v>0.8</v>
      </c>
      <c r="J23" s="11">
        <v>0.8</v>
      </c>
      <c r="K23" s="11">
        <v>0.8</v>
      </c>
      <c r="L23" s="11">
        <v>0.8</v>
      </c>
      <c r="M23" s="11">
        <v>0.8</v>
      </c>
      <c r="N23" s="11"/>
      <c r="O23" s="11">
        <v>0.8</v>
      </c>
      <c r="P23" s="12"/>
    </row>
    <row r="24" spans="1:16" ht="30" customHeight="1">
      <c r="A24" s="32" t="s">
        <v>56</v>
      </c>
      <c r="B24" s="32"/>
      <c r="C24" s="32"/>
      <c r="D24" s="32"/>
      <c r="E24" s="32"/>
      <c r="F24" s="32"/>
      <c r="G24" s="32"/>
      <c r="H24" s="32"/>
      <c r="I24" s="32"/>
      <c r="J24" s="32"/>
      <c r="K24" s="38" t="s">
        <v>57</v>
      </c>
      <c r="L24" s="38"/>
      <c r="M24" s="38"/>
      <c r="N24" s="38"/>
      <c r="O24" s="38"/>
      <c r="P24" s="38"/>
    </row>
    <row r="25" spans="1:16" ht="40.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39" t="s">
        <v>58</v>
      </c>
      <c r="L25" s="39"/>
      <c r="M25" s="39"/>
      <c r="N25" s="39"/>
      <c r="O25" s="39"/>
      <c r="P25" s="14"/>
    </row>
    <row r="26" spans="1:16" ht="40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39" t="s">
        <v>59</v>
      </c>
      <c r="L26" s="39"/>
      <c r="M26" s="39"/>
      <c r="N26" s="39"/>
      <c r="O26" s="39"/>
      <c r="P26" s="14"/>
    </row>
    <row r="27" spans="1:16" ht="40.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39" t="s">
        <v>60</v>
      </c>
      <c r="L27" s="39"/>
      <c r="M27" s="39"/>
      <c r="N27" s="39"/>
      <c r="O27" s="39"/>
      <c r="P27" s="14" t="s">
        <v>61</v>
      </c>
    </row>
    <row r="28" spans="1:16" ht="40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39" t="s">
        <v>62</v>
      </c>
      <c r="L28" s="39"/>
      <c r="M28" s="39"/>
      <c r="N28" s="39"/>
      <c r="O28" s="39"/>
      <c r="P28" s="14"/>
    </row>
    <row r="29" spans="1:16" ht="40.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39" t="s">
        <v>63</v>
      </c>
      <c r="L29" s="39"/>
      <c r="M29" s="39"/>
      <c r="N29" s="39"/>
      <c r="O29" s="39"/>
      <c r="P29" s="14"/>
    </row>
    <row r="30" spans="1:16" ht="40.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38" t="s">
        <v>64</v>
      </c>
      <c r="L30" s="38"/>
      <c r="M30" s="38"/>
      <c r="N30" s="38"/>
      <c r="O30" s="38"/>
      <c r="P30" s="38"/>
    </row>
    <row r="31" spans="1:16" ht="37.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35" t="s">
        <v>105</v>
      </c>
      <c r="L31" s="35"/>
      <c r="M31" s="35"/>
      <c r="N31" s="35"/>
      <c r="O31" s="35"/>
      <c r="P31" s="35"/>
    </row>
    <row r="32" spans="1:16" ht="37.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35" t="s">
        <v>65</v>
      </c>
      <c r="L32" s="35"/>
      <c r="M32" s="35"/>
      <c r="N32" s="35"/>
      <c r="O32" s="35"/>
      <c r="P32" s="35"/>
    </row>
    <row r="33" spans="1:16" ht="36.6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50" t="s">
        <v>67</v>
      </c>
      <c r="L33" s="51"/>
      <c r="M33" s="52"/>
      <c r="N33" s="20">
        <v>31</v>
      </c>
      <c r="O33" s="20">
        <v>12</v>
      </c>
      <c r="P33" s="18">
        <v>2017</v>
      </c>
    </row>
    <row r="34" spans="1:16" ht="36.6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53" t="s">
        <v>68</v>
      </c>
      <c r="L34" s="54"/>
      <c r="M34" s="55"/>
      <c r="N34" s="18">
        <v>2</v>
      </c>
      <c r="O34" s="18">
        <v>2</v>
      </c>
      <c r="P34" s="18">
        <v>2018</v>
      </c>
    </row>
    <row r="35" spans="1:16" ht="16.350000000000001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50" t="s">
        <v>106</v>
      </c>
      <c r="L35" s="51"/>
      <c r="M35" s="52"/>
      <c r="N35" s="56" t="s">
        <v>107</v>
      </c>
      <c r="O35" s="57"/>
      <c r="P35" s="58"/>
    </row>
    <row r="39" spans="1:16" ht="12.75" customHeight="1">
      <c r="K39" s="25" t="s">
        <v>108</v>
      </c>
    </row>
    <row r="40" spans="1:16">
      <c r="K40" s="25" t="s">
        <v>109</v>
      </c>
    </row>
    <row r="41" spans="1:16">
      <c r="K41" s="25" t="s">
        <v>110</v>
      </c>
    </row>
    <row r="42" spans="1:16">
      <c r="K42" s="25" t="s">
        <v>111</v>
      </c>
    </row>
    <row r="43" spans="1:16">
      <c r="K43" s="25" t="s">
        <v>18</v>
      </c>
    </row>
    <row r="44" spans="1:16">
      <c r="K44" s="25" t="s">
        <v>112</v>
      </c>
    </row>
    <row r="45" spans="1:16">
      <c r="K45" s="25" t="s">
        <v>113</v>
      </c>
    </row>
    <row r="46" spans="1:16">
      <c r="K46" s="25" t="s">
        <v>114</v>
      </c>
    </row>
    <row r="47" spans="1:16">
      <c r="K47" s="25" t="s">
        <v>115</v>
      </c>
    </row>
    <row r="48" spans="1:16">
      <c r="K48" s="25" t="s">
        <v>116</v>
      </c>
    </row>
    <row r="49" spans="11:11">
      <c r="K49" s="25" t="s">
        <v>117</v>
      </c>
    </row>
    <row r="50" spans="11:11">
      <c r="K50" s="25" t="s">
        <v>96</v>
      </c>
    </row>
  </sheetData>
  <sheetProtection formatCells="0" formatColumns="0" formatRows="0" insertColumns="0" insertRows="0" insertHyperlinks="0" deleteColumns="0" deleteRows="0" sort="0" autoFilter="0" pivotTables="0"/>
  <mergeCells count="56">
    <mergeCell ref="A1:C6"/>
    <mergeCell ref="D1:L3"/>
    <mergeCell ref="M1:P2"/>
    <mergeCell ref="M3:P4"/>
    <mergeCell ref="D4:L6"/>
    <mergeCell ref="M5:P6"/>
    <mergeCell ref="A7:P7"/>
    <mergeCell ref="A8:P8"/>
    <mergeCell ref="A9:C9"/>
    <mergeCell ref="D9:I9"/>
    <mergeCell ref="J9:L9"/>
    <mergeCell ref="M9:P9"/>
    <mergeCell ref="A10:C10"/>
    <mergeCell ref="D10:I10"/>
    <mergeCell ref="J10:L10"/>
    <mergeCell ref="M10:P10"/>
    <mergeCell ref="A11:C11"/>
    <mergeCell ref="D11:I11"/>
    <mergeCell ref="J11:L11"/>
    <mergeCell ref="M11:P11"/>
    <mergeCell ref="A12:C12"/>
    <mergeCell ref="D12:I12"/>
    <mergeCell ref="J12:L12"/>
    <mergeCell ref="M12:P12"/>
    <mergeCell ref="A13:C13"/>
    <mergeCell ref="D13:I13"/>
    <mergeCell ref="J13:L13"/>
    <mergeCell ref="M13:P13"/>
    <mergeCell ref="A14:C14"/>
    <mergeCell ref="D14:I14"/>
    <mergeCell ref="J14:L14"/>
    <mergeCell ref="M14:P14"/>
    <mergeCell ref="A15:C16"/>
    <mergeCell ref="D15:H15"/>
    <mergeCell ref="I15:K16"/>
    <mergeCell ref="L15:P15"/>
    <mergeCell ref="D16:H16"/>
    <mergeCell ref="L16:P16"/>
    <mergeCell ref="A18:P18"/>
    <mergeCell ref="A20:A22"/>
    <mergeCell ref="A24:J24"/>
    <mergeCell ref="K24:P24"/>
    <mergeCell ref="A25:J32"/>
    <mergeCell ref="K25:O25"/>
    <mergeCell ref="K26:O26"/>
    <mergeCell ref="K27:O27"/>
    <mergeCell ref="K28:O28"/>
    <mergeCell ref="K29:O29"/>
    <mergeCell ref="K30:P30"/>
    <mergeCell ref="K31:P31"/>
    <mergeCell ref="K32:P32"/>
    <mergeCell ref="A33:J35"/>
    <mergeCell ref="K33:M33"/>
    <mergeCell ref="K34:M34"/>
    <mergeCell ref="K35:M35"/>
    <mergeCell ref="N35:P35"/>
  </mergeCells>
  <dataValidations disablePrompts="1" count="5">
    <dataValidation type="list" allowBlank="1" showErrorMessage="1" sqref="M10">
      <formula1>"Gestión Apropiación de las Prácticas Artísticas;Gestión Fomento a las Prácticas Artísticas;Gestión para la Sostenibilidad de los Equipamientos Culturales;Mejoramiento Contínuo;Gestión Comunicaciones;Gestión Tecnológica;Gestión Bienes, Servicios e Infraest"</formula1>
    </dataValidation>
    <dataValidation type="list" allowBlank="1" showErrorMessage="1" sqref="M9">
      <formula1>"EFICACIA,EFICIENCIA,EFECTIVIDAD"</formula1>
    </dataValidation>
    <dataValidation type="list" allowBlank="1" showErrorMessage="1" sqref="D10">
      <formula1>"982 - Formación artística en la escuela y la ciudad,985 - Emprendimiento artístico y empleo del artista,993 - Experiencias artísticas para la primera infancia,996 - Integración entre el arte,la cultura científica,la tecnología y la ciudad,998 - Fortalec"</formula1>
    </dataValidation>
    <dataValidation type="list" allowBlank="1" showErrorMessage="1" sqref="M12">
      <formula1>"MENSUAL,BIMENSUAL,TRIMESTRAL,SEMESTRAL,ANUAL"</formula1>
    </dataValidation>
    <dataValidation type="list" allowBlank="1" showErrorMessage="1" sqref="M11:P11">
      <formula1>$K$39:$K$50</formula1>
    </dataValidation>
  </dataValidations>
  <pageMargins left="0.19685039370078741" right="0.19685039370078741" top="0.47244094488188981" bottom="0.27559055118110237" header="0.78740157480314965" footer="0.78740157480314965"/>
  <pageSetup scale="68" fitToWidth="0" fitToHeight="0" orientation="portrait" horizontalDpi="4294967294" verticalDpi="4294967294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GATU-01_PQR_ingresadas_2018</vt:lpstr>
      <vt:lpstr>GATU-02_Encuestas_2018</vt:lpstr>
      <vt:lpstr>GATU-03IDIDTiempo Respuesta PQR</vt:lpstr>
      <vt:lpstr>'GATU-01_PQR_ingresadas_2018'!Área_de_impresión</vt:lpstr>
      <vt:lpstr>'GATU-02_Encuestas_2018'!Área_de_impresión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tecnica5</dc:creator>
  <cp:lastModifiedBy>NATLOP</cp:lastModifiedBy>
  <cp:revision>168</cp:revision>
  <cp:lastPrinted>2015-11-20T15:54:00Z</cp:lastPrinted>
  <dcterms:created xsi:type="dcterms:W3CDTF">2011-09-26T14:04:35Z</dcterms:created>
  <dcterms:modified xsi:type="dcterms:W3CDTF">2018-03-15T14:13:04Z</dcterms:modified>
</cp:coreProperties>
</file>