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Z:\Eliana\2019\INDICADORES\"/>
    </mc:Choice>
  </mc:AlternateContent>
  <xr:revisionPtr revIDLastSave="0" documentId="13_ncr:1_{C1CE31B4-B687-41FF-8A9F-A8A016D75D55}" xr6:coauthVersionLast="41" xr6:coauthVersionMax="41" xr10:uidLastSave="{00000000-0000-0000-0000-000000000000}"/>
  <bookViews>
    <workbookView xWindow="-120" yWindow="-120" windowWidth="24240" windowHeight="13140" activeTab="1" xr2:uid="{00000000-000D-0000-FFFF-FFFF00000000}"/>
  </bookViews>
  <sheets>
    <sheet name="Identificación" sheetId="1" r:id="rId1"/>
    <sheet name="Seguimiento" sheetId="2" r:id="rId2"/>
    <sheet name="Análisis" sheetId="3" r:id="rId3"/>
    <sheet name="Listas" sheetId="4"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1" i="2" l="1"/>
  <c r="I22" i="2" l="1"/>
  <c r="H22" i="2"/>
  <c r="G22" i="2"/>
  <c r="D22" i="2" l="1"/>
  <c r="D13" i="3" l="1"/>
  <c r="F13" i="3"/>
  <c r="G13" i="3" l="1"/>
  <c r="H13" i="3"/>
  <c r="C13" i="3"/>
  <c r="C11" i="3"/>
  <c r="D11" i="3"/>
  <c r="F12" i="3"/>
  <c r="G12" i="3"/>
  <c r="H12" i="3"/>
  <c r="B13" i="2"/>
  <c r="H18" i="2"/>
  <c r="S18" i="2"/>
  <c r="G18" i="2"/>
  <c r="D16" i="3"/>
  <c r="E16" i="3"/>
  <c r="F16" i="3"/>
  <c r="G16" i="3"/>
  <c r="H16" i="3"/>
  <c r="F15" i="3"/>
  <c r="F14" i="3"/>
  <c r="G14" i="3"/>
  <c r="H14" i="3"/>
  <c r="F11" i="3"/>
  <c r="G11" i="3"/>
  <c r="H11" i="3"/>
  <c r="E13" i="3"/>
  <c r="I18" i="2"/>
  <c r="E18" i="2"/>
  <c r="F18" i="2"/>
  <c r="D18" i="2" l="1"/>
  <c r="E22" i="2" l="1"/>
  <c r="F22" i="2" s="1"/>
  <c r="G15" i="3" l="1"/>
  <c r="H15" i="3"/>
  <c r="H26" i="3"/>
  <c r="H25" i="3"/>
  <c r="H24" i="3"/>
  <c r="H23" i="3"/>
  <c r="H22" i="3"/>
  <c r="H21" i="3"/>
  <c r="E11" i="3"/>
  <c r="D12" i="3"/>
  <c r="E12" i="3"/>
  <c r="D14" i="3"/>
  <c r="E14" i="3"/>
  <c r="D15" i="3"/>
  <c r="E15" i="3"/>
  <c r="C16" i="3"/>
  <c r="C15" i="3"/>
  <c r="C14" i="3"/>
  <c r="C12" i="3"/>
  <c r="A15" i="2"/>
  <c r="A22" i="3" s="1"/>
  <c r="A30" i="3" s="1"/>
  <c r="A17" i="2"/>
  <c r="A23" i="3" s="1"/>
  <c r="A31" i="3" s="1"/>
  <c r="A19" i="2"/>
  <c r="A24" i="3"/>
  <c r="A32" i="3" s="1"/>
  <c r="A21" i="2"/>
  <c r="A25" i="3"/>
  <c r="A33" i="3"/>
  <c r="A23" i="2"/>
  <c r="A26" i="3"/>
  <c r="A34" i="3"/>
  <c r="A13" i="2"/>
  <c r="A21" i="3" s="1"/>
  <c r="A29" i="3" s="1"/>
  <c r="A12" i="3"/>
  <c r="B22" i="3"/>
  <c r="A13" i="3"/>
  <c r="B23" i="3"/>
  <c r="A14" i="3"/>
  <c r="B24" i="3"/>
  <c r="A15" i="3"/>
  <c r="B25" i="3"/>
  <c r="A16" i="3"/>
  <c r="B26" i="3"/>
  <c r="A11" i="3"/>
  <c r="B21" i="3"/>
  <c r="B13" i="3"/>
  <c r="C13" i="2"/>
  <c r="B14" i="2"/>
  <c r="C14" i="2"/>
  <c r="B15" i="2"/>
  <c r="C15" i="2"/>
  <c r="B16" i="2"/>
  <c r="C16" i="2"/>
  <c r="B21" i="2"/>
  <c r="C21" i="2"/>
  <c r="B22" i="2"/>
  <c r="B17" i="2"/>
  <c r="C17" i="2"/>
  <c r="B18" i="2"/>
  <c r="C18" i="2"/>
  <c r="B23" i="2"/>
  <c r="B24" i="2"/>
  <c r="B19" i="2"/>
  <c r="B20" i="2"/>
  <c r="C20" i="2"/>
  <c r="L3" i="3"/>
  <c r="L2" i="3"/>
  <c r="L1" i="3"/>
  <c r="M3" i="2"/>
  <c r="M2" i="2"/>
  <c r="M1" i="2"/>
  <c r="D7" i="3"/>
  <c r="D6" i="3"/>
  <c r="C6" i="2"/>
</calcChain>
</file>

<file path=xl/sharedStrings.xml><?xml version="1.0" encoding="utf-8"?>
<sst xmlns="http://schemas.openxmlformats.org/spreadsheetml/2006/main" count="309" uniqueCount="248">
  <si>
    <t>HOJA DE VIDA DEL INDICADOR</t>
  </si>
  <si>
    <t>NOMBRE DEL INDICADOR</t>
  </si>
  <si>
    <t>IDENTIFICACIÓN</t>
  </si>
  <si>
    <t>RESPONSABLE DE DILIGENCIAMIENTO</t>
  </si>
  <si>
    <t>RESPONSABLE DEL ANÁLISIS</t>
  </si>
  <si>
    <t>PERIODO REPORTADO</t>
  </si>
  <si>
    <t>FECHA DE REPORTE</t>
  </si>
  <si>
    <t>RESULTADOS</t>
  </si>
  <si>
    <t>OBJETIVO DEL INDICADOR</t>
  </si>
  <si>
    <t>Monitorear la implementación del SG-SST</t>
  </si>
  <si>
    <t>FUENTE DE INFORMACIÓN</t>
  </si>
  <si>
    <t>PROCESO AL QUE APORTA</t>
  </si>
  <si>
    <t>TR - Gestión de Talento Humano</t>
  </si>
  <si>
    <t>INDICADOR</t>
  </si>
  <si>
    <t>SEGUIMIENTO</t>
  </si>
  <si>
    <t>OBJETIVO ESTRATÉGICO AL QUE APORTA</t>
  </si>
  <si>
    <t>Ene.</t>
  </si>
  <si>
    <t>6.    Propender por el establecimiento de relaciones laborales y contractuales armónicas, colaborativas y constructivas en el equipo de trabajo que refuercen su compromiso, identidad y convicción frente a la labor desarrollada en la entidad.</t>
  </si>
  <si>
    <t>COMPONENTE</t>
  </si>
  <si>
    <t>feb.</t>
  </si>
  <si>
    <t>mar.</t>
  </si>
  <si>
    <t>abr.</t>
  </si>
  <si>
    <t>may.</t>
  </si>
  <si>
    <t>jun.</t>
  </si>
  <si>
    <t>jul.</t>
  </si>
  <si>
    <t>ago.</t>
  </si>
  <si>
    <t>sept.</t>
  </si>
  <si>
    <t>oct.</t>
  </si>
  <si>
    <t>nov.</t>
  </si>
  <si>
    <t>dic.</t>
  </si>
  <si>
    <t>VARIABLES</t>
  </si>
  <si>
    <t>PROYECTO AL QUE APORTA</t>
  </si>
  <si>
    <t>LECTURA E INTERPRETACIÓN DE LOS RESULTADOS</t>
  </si>
  <si>
    <t>998 - Fortalecimiento de la gestión institucional, comunicaciones  y servicio al ciudadano</t>
  </si>
  <si>
    <t>PERIODICIDAD DE REPORTE</t>
  </si>
  <si>
    <t>Trimestral</t>
  </si>
  <si>
    <t>RANGOS DE DESEMPEÑO</t>
  </si>
  <si>
    <t>DESEMPEÑO</t>
  </si>
  <si>
    <t>DESCRIPCIÓN</t>
  </si>
  <si>
    <t>ACCIÓN DE MEJORAMIENTO</t>
  </si>
  <si>
    <t>EJE</t>
  </si>
  <si>
    <t>COMPONENTES</t>
  </si>
  <si>
    <t>UNIDAD DE MEDIDA DE VARIABLES</t>
  </si>
  <si>
    <t>FÓRMULA</t>
  </si>
  <si>
    <t xml:space="preserve">Sobresaliente </t>
  </si>
  <si>
    <t>UNIDAD DE MEDIDA RESULTADO</t>
  </si>
  <si>
    <t>Satisfactorio</t>
  </si>
  <si>
    <t>Insuficiente</t>
  </si>
  <si>
    <t>a</t>
  </si>
  <si>
    <t>TRIMESTRE I</t>
  </si>
  <si>
    <t>TRIMESTRE II</t>
  </si>
  <si>
    <t>TRIMESTRE III</t>
  </si>
  <si>
    <t>TRIMESTRE IV</t>
  </si>
  <si>
    <t>¿Requiere?</t>
  </si>
  <si>
    <t xml:space="preserve">TIPO </t>
  </si>
  <si>
    <t>b</t>
  </si>
  <si>
    <t>Número</t>
  </si>
  <si>
    <t>%</t>
  </si>
  <si>
    <t>RECAUDO INCAPACIDADES CON EPS</t>
  </si>
  <si>
    <t>Pesos</t>
  </si>
  <si>
    <t>Acción Correctiva</t>
  </si>
  <si>
    <t>Oportunidad de Mejora</t>
  </si>
  <si>
    <t>Unidades de médida</t>
  </si>
  <si>
    <t>Periodicidad</t>
  </si>
  <si>
    <t xml:space="preserve">Tipo de Acción </t>
  </si>
  <si>
    <t>Tipo de indicador</t>
  </si>
  <si>
    <t>Tipo de medición</t>
  </si>
  <si>
    <t>EXPLICACIÓN</t>
  </si>
  <si>
    <t>Asistencias</t>
  </si>
  <si>
    <t>Mesual</t>
  </si>
  <si>
    <t>Insumos</t>
  </si>
  <si>
    <t>Economía</t>
  </si>
  <si>
    <t>Actividades de formación</t>
  </si>
  <si>
    <t>Acción Preventiva</t>
  </si>
  <si>
    <t>Procesos</t>
  </si>
  <si>
    <t>Eficiencia</t>
  </si>
  <si>
    <t>DEFINICIONES CONCEPTUALES</t>
  </si>
  <si>
    <t>Seguidores</t>
  </si>
  <si>
    <t>Semestral</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</si>
  <si>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</si>
  <si>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</si>
  <si>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</si>
  <si>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</si>
  <si>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</si>
  <si>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</si>
  <si>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</si>
  <si>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</si>
  <si>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</si>
  <si>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</si>
  <si>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</si>
  <si>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</si>
  <si>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</si>
  <si>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</si>
  <si>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</si>
  <si>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</si>
  <si>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</si>
  <si>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</si>
  <si>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</si>
  <si>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</si>
  <si>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</si>
  <si>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</si>
  <si>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</si>
  <si>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</si>
  <si>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</si>
  <si>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</si>
  <si>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</si>
  <si>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</si>
  <si>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</si>
  <si>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</si>
  <si>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</si>
  <si>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</si>
  <si>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</si>
  <si>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</si>
  <si>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</si>
  <si>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</si>
  <si>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</si>
  <si>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</si>
  <si>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</si>
  <si>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</si>
  <si>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</si>
  <si>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</si>
  <si>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</si>
  <si>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</si>
  <si>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</si>
  <si>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</si>
  <si>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</si>
  <si>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</si>
  <si>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</si>
  <si>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</si>
  <si>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</si>
  <si>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</si>
  <si>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</si>
  <si>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</si>
  <si>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</si>
  <si>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</si>
  <si>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</si>
  <si>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</si>
  <si>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</si>
  <si>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</si>
  <si>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</si>
  <si>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</si>
  <si>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</si>
  <si>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</si>
  <si>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</si>
  <si>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</si>
  <si>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</si>
  <si>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</si>
  <si>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</si>
  <si>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</si>
  <si>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</si>
  <si>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</si>
  <si>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</si>
  <si>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</si>
  <si>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</si>
  <si>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</si>
  <si>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</si>
  <si>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</si>
  <si>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</si>
  <si>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</si>
  <si>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</si>
  <si>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</si>
  <si>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</si>
  <si>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</si>
  <si>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</si>
  <si>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</si>
  <si>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</si>
  <si>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</si>
  <si>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</si>
  <si>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</si>
  <si>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</si>
  <si>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</si>
  <si>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</si>
  <si>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</si>
  <si>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</si>
  <si>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</si>
  <si>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</si>
  <si>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</si>
  <si>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</si>
  <si>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</si>
  <si>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</si>
  <si>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</si>
  <si>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Mide la participación de los funcionarios en las actividades programadas para bienestar</t>
  </si>
  <si>
    <t>RETENCIÓN PERSONAL DE PLANTA</t>
  </si>
  <si>
    <t>número</t>
  </si>
  <si>
    <t>a/b</t>
  </si>
  <si>
    <t xml:space="preserve">b </t>
  </si>
  <si>
    <t>Sumatoria total de funcionarios con derechos de carrera</t>
  </si>
  <si>
    <t>TASA DE ACCIDENTALIDAD</t>
  </si>
  <si>
    <t xml:space="preserve">Mide la oportunidad que ofrece la entidad a sus funcionarios mediante el nombramiento en encargo a funcionarios con derechos de carrera. </t>
  </si>
  <si>
    <t>Mide el porcentaje de funcionarios que cumplen con su obligación dentro de los tiempos establecidos por la unidad de gestión</t>
  </si>
  <si>
    <t>Sumatoria de asistencias a actividades de bienestar, capacitación e incentivos realizadas en el periodo</t>
  </si>
  <si>
    <t>Eficiencia en la gestión del Talento Humano</t>
  </si>
  <si>
    <t>GESTIÓN DEL TALENTO HUMANO</t>
  </si>
  <si>
    <t>Niveles de participación frente a la oferta de al entidad</t>
  </si>
  <si>
    <t>Porcentaje de funcionarios en encargo</t>
  </si>
  <si>
    <t>Entre 80% y 90%</t>
  </si>
  <si>
    <t>ALCANCE  EVALUACIÓN DE DESEMPEÑO</t>
  </si>
  <si>
    <t>2. GESTIÓN DE NÓMINA</t>
  </si>
  <si>
    <t xml:space="preserve">1. RUTA DE LA FELICIDAD </t>
  </si>
  <si>
    <t>3. EVALUACIÓN DEL DESEMPEÑO</t>
  </si>
  <si>
    <t>Total funcionarios con obligación de realizar evaluación de desempeño</t>
  </si>
  <si>
    <t>PARTICIPACIÓN OFERTA DE CAPACITACIÓN, BIENESTAR E INCENTIVOS</t>
  </si>
  <si>
    <t>n.a</t>
  </si>
  <si>
    <t xml:space="preserve">Número de casos de accidentalidad ocurridos en la entidad por cada 1000 colaboradores entre empleados y contratistas. </t>
  </si>
  <si>
    <t>Página: 1 de 3</t>
  </si>
  <si>
    <t>Código: 1TR-GTH-IND-01</t>
  </si>
  <si>
    <t>Fecha: 22/08/2018</t>
  </si>
  <si>
    <t>Página: 2 de 3</t>
  </si>
  <si>
    <t>Página: 3 de 3</t>
  </si>
  <si>
    <t>Este indicador da cuenta de la capacidad de la entidad para mantener al personal de Carrera Administrativa y de Librenombramiento y Remoción</t>
  </si>
  <si>
    <t>OPORTUNIDAD ASCENSO</t>
  </si>
  <si>
    <t>Número funcionarios con derechos de carrera en encargo</t>
  </si>
  <si>
    <t>Número de Accidentes de Trabajo reportados</t>
  </si>
  <si>
    <t>Cantidad de accidentes por cada 1000 trabajadores expuestos</t>
  </si>
  <si>
    <t>a/b*1000</t>
  </si>
  <si>
    <t>Cantidad de vancantes definitivas de empleos de derechos de carrera y Libre Nombramiento y Remoción</t>
  </si>
  <si>
    <t>Sumatoria total de empleos con derechos de carrera y Libre Nombramiento y Remoción</t>
  </si>
  <si>
    <t>Porcentaje de vacantes definitivas</t>
  </si>
  <si>
    <t>Número de empleados y contratistas</t>
  </si>
  <si>
    <t>LINEA BASE 2018</t>
  </si>
  <si>
    <t>ene.</t>
  </si>
  <si>
    <t>sep.</t>
  </si>
  <si>
    <t>Versión: 2</t>
  </si>
  <si>
    <t>Capacidad de recaudo de la entidad frente a las obligaciones que tienen las EPS de pagar las incapacidades</t>
  </si>
  <si>
    <t>Funcionarios que realizaron sus evaluaciones en los términos señalados por la normatividad</t>
  </si>
  <si>
    <t>Nivel de cumplimiento de términos de las evaluaciones de desempeño</t>
  </si>
  <si>
    <t>Suma total del valor por recaudar por concepto de incapacidades a la fecha</t>
  </si>
  <si>
    <t>Suma total del valor recaudado por incapacidades en el mes</t>
  </si>
  <si>
    <t>Porcentaje de recaudo por concepto de incapacidades</t>
  </si>
  <si>
    <t>Más del 70%</t>
  </si>
  <si>
    <t>Entre el
20% y el 70%</t>
  </si>
  <si>
    <t>Menos del 20%</t>
  </si>
  <si>
    <t>Más del 60%</t>
  </si>
  <si>
    <t>Entre el
50% y 60%</t>
  </si>
  <si>
    <t>Menos del 50%</t>
  </si>
  <si>
    <t>Más del 90%</t>
  </si>
  <si>
    <t>Menos del 80%</t>
  </si>
  <si>
    <t>Más del 20%</t>
  </si>
  <si>
    <t>Menos del 10%</t>
  </si>
  <si>
    <t>Entre el
10% y 20%</t>
  </si>
  <si>
    <t>Actividades de bienestar capacitación e incentivos realizadas en el periodo</t>
  </si>
  <si>
    <t>Eliana Ivonn Castañeda</t>
  </si>
  <si>
    <t>Durante el segundo trimestre del año se evidencia un aumento en la accidentalidad, lo cual puede estar relacionado con la socialización del reporte de los accidentes en el proyecto de primera infancia Nidos puesto que 10 de los accidentes reportados corresponden a artistas comunitarios del proyecto.</t>
  </si>
  <si>
    <t>Se realizó un ajuste con respecto al trimestre anterior teniendo en cuenta que se incluyeron los empleos que se encuentran en concurso con la CNSC los cuales se espera cubrir el próximo año</t>
  </si>
  <si>
    <t>Debido a la planta temporal que va hasta junio de 2020 hay posibilidades de ascenso para las personas de carrera</t>
  </si>
  <si>
    <t>Los funcionarios que deben presentar sus evaluaciones las realizaron dentro el tiempo establecido cumplieron a cabilidad con dicha obligación</t>
  </si>
  <si>
    <t>La participación en las jornadas de capacitación y de Bienestar tienen gran acogida dentro de la entidad. Se evidencia una gran participación en las jornadas de inducción y reeinducción.</t>
  </si>
  <si>
    <t>Dentro de los valores reportados se encuetra una licencia de $68,282,873 millones lo que corresponde a mas del 50% del recaudo total, sin embargo el pago se encuntra para demanda laboral por parte de la oficina juríca del IDARTES.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</si>
</sst>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d\.m"/>
    <numFmt numFmtId="166" formatCode="0.0%"/>
  </numFmts>
  <fonts count="18" x14ac:knownFonts="1">
    <font>
      <sz val="11"/>
      <color rgb="FF000000"/>
      <name val="Calibri"/>
    </font>
    <font>
      <sz val="11"/>
      <color rgb="FF000000"/>
      <name val="Arial Narrow"/>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0"/>
      <color rgb="FF000000"/>
      <name val="Arial Narrow"/>
      <family val="2"/>
    </font>
    <font>
      <sz val="10"/>
      <name val="Arial Narrow"/>
      <family val="2"/>
    </font>
    <font>
      <b/>
      <sz val="10"/>
      <color rgb="FF000000"/>
      <name val="Arial Narrow"/>
      <family val="2"/>
    </font>
    <font>
      <b/>
      <sz val="10"/>
      <name val="Arial Narrow"/>
      <family val="2"/>
    </font>
    <font>
      <sz val="11"/>
      <color rgb="FF000000"/>
      <name val="Calibri"/>
      <family val="2"/>
    </font>
    <font>
      <sz val="11"/>
      <color rgb="FF000000"/>
      <name val="Calibri"/>
    </font>
    <font>
      <sz val="11"/>
      <color rgb="FF000000"/>
      <name val="Arial Narrow"/>
    </font>
    <font>
      <sz val="11"/>
      <name val="Calibri"/>
      <family val="2"/>
    </font>
    <font>
      <sz val="9"/>
      <color rgb="FF000000"/>
      <name val="Arial Narrow"/>
      <family val="2"/>
    </font>
  </fonts>
  <fills count="20">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8E7CC3"/>
        <bgColor rgb="FF8E7CC3"/>
      </patternFill>
    </fill>
    <fill>
      <patternFill patternType="solid">
        <fgColor rgb="FFFCE5CD"/>
        <bgColor rgb="FFFCE5CD"/>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C9DAF8"/>
        <bgColor rgb="FFC9DAF8"/>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FCFCFF"/>
        <bgColor rgb="FFFCFCFF"/>
      </patternFill>
    </fill>
    <fill>
      <patternFill patternType="solid">
        <fgColor rgb="FFF3F3F3"/>
        <bgColor rgb="FFF3F3F3"/>
      </patternFill>
    </fill>
    <fill>
      <patternFill patternType="solid">
        <fgColor theme="5" tint="0.79998168889431442"/>
        <bgColor rgb="FFD9EAD3"/>
      </patternFill>
    </fill>
    <fill>
      <patternFill patternType="solid">
        <fgColor theme="7" tint="0.79998168889431442"/>
        <bgColor indexed="64"/>
      </patternFill>
    </fill>
  </fills>
  <borders count="4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9" fontId="13" fillId="0" borderId="0" applyFont="0" applyFill="0" applyBorder="0" applyAlignment="0" applyProtection="0"/>
    <xf numFmtId="164" fontId="14" fillId="0" borderId="0" applyFont="0" applyFill="0" applyBorder="0" applyAlignment="0" applyProtection="0"/>
    <xf numFmtId="0" fontId="14" fillId="0" borderId="25"/>
    <xf numFmtId="9" fontId="13" fillId="0" borderId="25" applyFont="0" applyFill="0" applyBorder="0" applyAlignment="0" applyProtection="0"/>
    <xf numFmtId="0" fontId="14" fillId="0" borderId="25"/>
    <xf numFmtId="0" fontId="14" fillId="0" borderId="25"/>
    <xf numFmtId="0" fontId="14" fillId="0" borderId="25"/>
    <xf numFmtId="0" fontId="14" fillId="0" borderId="25"/>
    <xf numFmtId="0" fontId="14" fillId="0" borderId="25"/>
  </cellStyleXfs>
  <cellXfs count="225">
    <xf numFmtId="0" fontId="0" fillId="0" borderId="0" xfId="0" applyFont="1" applyAlignment="1"/>
    <xf numFmtId="0" fontId="1" fillId="8" borderId="10" xfId="0" applyFont="1" applyFill="1" applyBorder="1" applyAlignment="1">
      <alignment horizontal="center" vertical="center" wrapText="1"/>
    </xf>
    <xf numFmtId="0" fontId="5" fillId="0" borderId="11" xfId="0" applyFont="1" applyBorder="1" applyAlignment="1">
      <alignment horizontal="center" vertical="center"/>
    </xf>
    <xf numFmtId="0" fontId="1" fillId="0" borderId="11" xfId="0" applyFont="1" applyBorder="1" applyAlignment="1">
      <alignment horizontal="center" vertical="center"/>
    </xf>
    <xf numFmtId="0" fontId="3" fillId="2" borderId="11"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xf>
    <xf numFmtId="0" fontId="6" fillId="0" borderId="0" xfId="0" applyFont="1" applyAlignment="1">
      <alignment horizontal="center" vertical="center"/>
    </xf>
    <xf numFmtId="0" fontId="2" fillId="4" borderId="14" xfId="0" applyFont="1" applyFill="1" applyBorder="1" applyAlignment="1">
      <alignment vertical="center" wrapText="1"/>
    </xf>
    <xf numFmtId="0" fontId="2" fillId="4" borderId="15" xfId="0" applyFont="1" applyFill="1" applyBorder="1" applyAlignment="1">
      <alignment vertical="center" wrapText="1"/>
    </xf>
    <xf numFmtId="0" fontId="2" fillId="4" borderId="16" xfId="0" applyFont="1" applyFill="1" applyBorder="1" applyAlignment="1">
      <alignment vertical="center" wrapText="1"/>
    </xf>
    <xf numFmtId="0" fontId="5" fillId="0" borderId="0" xfId="0" applyFont="1"/>
    <xf numFmtId="0" fontId="1" fillId="0" borderId="17" xfId="0" applyFont="1" applyBorder="1"/>
    <xf numFmtId="0" fontId="1" fillId="0" borderId="0" xfId="0" applyFont="1"/>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4" borderId="20" xfId="0" applyFont="1" applyFill="1" applyBorder="1" applyAlignment="1">
      <alignment vertical="center" wrapText="1"/>
    </xf>
    <xf numFmtId="0" fontId="1" fillId="4" borderId="21" xfId="0" applyFont="1" applyFill="1" applyBorder="1" applyAlignment="1">
      <alignment vertical="center" wrapText="1"/>
    </xf>
    <xf numFmtId="0" fontId="1" fillId="4" borderId="22" xfId="0" applyFont="1" applyFill="1" applyBorder="1" applyAlignment="1">
      <alignment vertical="center" wrapText="1"/>
    </xf>
    <xf numFmtId="0" fontId="2" fillId="4" borderId="21" xfId="0" applyFont="1" applyFill="1" applyBorder="1" applyAlignment="1">
      <alignment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xf>
    <xf numFmtId="0" fontId="2" fillId="4" borderId="24" xfId="0" applyFont="1" applyFill="1" applyBorder="1" applyAlignment="1">
      <alignment vertical="center" wrapText="1"/>
    </xf>
    <xf numFmtId="0" fontId="1" fillId="4" borderId="24" xfId="0" applyFont="1" applyFill="1" applyBorder="1" applyAlignment="1">
      <alignment vertical="center" wrapText="1"/>
    </xf>
    <xf numFmtId="0" fontId="1" fillId="4" borderId="25" xfId="0" applyFont="1" applyFill="1" applyBorder="1" applyAlignment="1">
      <alignment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wrapText="1"/>
    </xf>
    <xf numFmtId="0" fontId="2" fillId="4" borderId="29" xfId="0" applyFont="1" applyFill="1" applyBorder="1" applyAlignment="1">
      <alignment vertical="center" wrapText="1"/>
    </xf>
    <xf numFmtId="0" fontId="2" fillId="4" borderId="22" xfId="0" applyFont="1" applyFill="1" applyBorder="1" applyAlignment="1">
      <alignment vertical="center" wrapText="1"/>
    </xf>
    <xf numFmtId="0" fontId="1" fillId="0" borderId="0" xfId="0" applyFont="1" applyAlignment="1">
      <alignment horizontal="center" vertical="center"/>
    </xf>
    <xf numFmtId="0" fontId="2" fillId="4" borderId="30" xfId="0" applyFont="1" applyFill="1" applyBorder="1" applyAlignment="1">
      <alignment vertical="center" wrapText="1"/>
    </xf>
    <xf numFmtId="0" fontId="2" fillId="4" borderId="25" xfId="0" applyFont="1" applyFill="1" applyBorder="1" applyAlignment="1">
      <alignment vertical="center" wrapText="1"/>
    </xf>
    <xf numFmtId="0" fontId="2" fillId="0" borderId="0" xfId="0" applyFont="1" applyAlignment="1">
      <alignment horizontal="center"/>
    </xf>
    <xf numFmtId="0" fontId="2" fillId="0" borderId="24" xfId="0" applyFont="1" applyBorder="1" applyAlignment="1">
      <alignment horizontal="center"/>
    </xf>
    <xf numFmtId="0" fontId="2" fillId="0" borderId="31" xfId="0" applyFont="1" applyBorder="1"/>
    <xf numFmtId="0" fontId="2" fillId="0" borderId="28" xfId="0" applyFont="1" applyBorder="1"/>
    <xf numFmtId="0" fontId="1"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8"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9" fillId="0" borderId="0" xfId="0" applyFont="1" applyAlignment="1"/>
    <xf numFmtId="2" fontId="9" fillId="12" borderId="9" xfId="0" applyNumberFormat="1" applyFont="1" applyFill="1" applyBorder="1" applyAlignment="1">
      <alignment horizontal="center" vertical="center"/>
    </xf>
    <xf numFmtId="2" fontId="9" fillId="13" borderId="9" xfId="0" applyNumberFormat="1" applyFont="1" applyFill="1" applyBorder="1" applyAlignment="1">
      <alignment horizontal="center" vertical="center"/>
    </xf>
    <xf numFmtId="2" fontId="9" fillId="14" borderId="9" xfId="0" applyNumberFormat="1" applyFont="1" applyFill="1" applyBorder="1" applyAlignment="1">
      <alignment horizontal="center" vertical="center"/>
    </xf>
    <xf numFmtId="0" fontId="11" fillId="15"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2" xfId="0" applyFont="1" applyBorder="1" applyAlignment="1">
      <alignment horizontal="center" vertical="center" wrapText="1"/>
    </xf>
    <xf numFmtId="0" fontId="1" fillId="16" borderId="35" xfId="0" applyFont="1" applyFill="1" applyBorder="1" applyAlignment="1">
      <alignment horizontal="center" vertical="center"/>
    </xf>
    <xf numFmtId="0" fontId="2" fillId="3" borderId="4" xfId="0" applyFont="1" applyFill="1" applyBorder="1" applyAlignment="1">
      <alignment horizontal="center" vertical="center"/>
    </xf>
    <xf numFmtId="0" fontId="5" fillId="0" borderId="25" xfId="0" applyFont="1" applyBorder="1"/>
    <xf numFmtId="0" fontId="2" fillId="0" borderId="25" xfId="0" applyFont="1" applyBorder="1" applyAlignment="1">
      <alignment horizontal="center" vertical="center"/>
    </xf>
    <xf numFmtId="0" fontId="5" fillId="0" borderId="25" xfId="0" applyFont="1" applyBorder="1" applyAlignment="1"/>
    <xf numFmtId="0" fontId="5" fillId="0" borderId="25" xfId="0" applyFont="1" applyBorder="1" applyAlignment="1">
      <alignment horizontal="left" vertical="center"/>
    </xf>
    <xf numFmtId="0" fontId="1" fillId="0" borderId="0" xfId="0" applyFont="1" applyFill="1" applyAlignment="1"/>
    <xf numFmtId="0" fontId="5" fillId="0" borderId="12" xfId="0" applyFont="1" applyBorder="1" applyAlignment="1">
      <alignment horizontal="center" vertical="center"/>
    </xf>
    <xf numFmtId="2" fontId="1" fillId="0" borderId="0" xfId="0" applyNumberFormat="1" applyFont="1" applyAlignment="1"/>
    <xf numFmtId="0" fontId="2" fillId="5" borderId="7"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9" fontId="1" fillId="0" borderId="0" xfId="1" applyFont="1" applyFill="1" applyAlignment="1"/>
    <xf numFmtId="0" fontId="9" fillId="18" borderId="4" xfId="0" applyFont="1" applyFill="1" applyBorder="1" applyAlignment="1">
      <alignment horizontal="right" vertical="center"/>
    </xf>
    <xf numFmtId="2" fontId="9" fillId="0" borderId="11" xfId="0" applyNumberFormat="1" applyFont="1" applyBorder="1" applyAlignment="1">
      <alignment horizontal="right" vertical="center"/>
    </xf>
    <xf numFmtId="10" fontId="9" fillId="18" borderId="4" xfId="0" applyNumberFormat="1" applyFont="1" applyFill="1" applyBorder="1" applyAlignment="1">
      <alignment horizontal="right" vertical="center"/>
    </xf>
    <xf numFmtId="164" fontId="9" fillId="0" borderId="11" xfId="2" applyFont="1" applyBorder="1" applyAlignment="1">
      <alignment horizontal="right" vertical="center"/>
    </xf>
    <xf numFmtId="1" fontId="9" fillId="0" borderId="11" xfId="0" applyNumberFormat="1" applyFont="1" applyBorder="1" applyAlignment="1">
      <alignment horizontal="right" vertical="center"/>
    </xf>
    <xf numFmtId="0" fontId="10" fillId="0" borderId="11" xfId="0" applyFont="1" applyBorder="1" applyAlignment="1">
      <alignment horizontal="left" vertical="center" wrapText="1"/>
    </xf>
    <xf numFmtId="9" fontId="9" fillId="18" borderId="4" xfId="1" applyFont="1" applyFill="1" applyBorder="1" applyAlignment="1">
      <alignment horizontal="right" vertical="center"/>
    </xf>
    <xf numFmtId="0" fontId="2" fillId="5" borderId="10" xfId="0" applyFont="1" applyFill="1" applyBorder="1" applyAlignment="1">
      <alignment horizontal="center" vertical="center" wrapText="1"/>
    </xf>
    <xf numFmtId="2" fontId="17" fillId="7" borderId="9" xfId="0" applyNumberFormat="1" applyFont="1" applyFill="1" applyBorder="1" applyAlignment="1">
      <alignment horizontal="center" vertical="center" wrapText="1"/>
    </xf>
    <xf numFmtId="0" fontId="5" fillId="7" borderId="9" xfId="0" applyFont="1" applyFill="1" applyBorder="1" applyAlignment="1">
      <alignment horizontal="center" vertical="center"/>
    </xf>
    <xf numFmtId="165" fontId="10" fillId="19" borderId="11" xfId="0" applyNumberFormat="1" applyFont="1" applyFill="1" applyBorder="1" applyAlignment="1">
      <alignment vertical="center" wrapText="1"/>
    </xf>
    <xf numFmtId="165" fontId="1" fillId="0" borderId="11" xfId="0" applyNumberFormat="1" applyFont="1" applyFill="1" applyBorder="1" applyAlignment="1">
      <alignment horizontal="center" vertical="center" wrapText="1"/>
    </xf>
    <xf numFmtId="1" fontId="5" fillId="0" borderId="11" xfId="0" applyNumberFormat="1" applyFont="1" applyBorder="1" applyAlignment="1">
      <alignment horizontal="center" vertical="center"/>
    </xf>
    <xf numFmtId="165" fontId="1" fillId="0" borderId="11" xfId="0" applyNumberFormat="1" applyFont="1" applyBorder="1" applyAlignment="1">
      <alignment vertical="center" wrapText="1"/>
    </xf>
    <xf numFmtId="0" fontId="1" fillId="0" borderId="11" xfId="3" applyFont="1" applyBorder="1" applyAlignment="1">
      <alignment horizontal="center" vertical="center"/>
    </xf>
    <xf numFmtId="0" fontId="1" fillId="0" borderId="11" xfId="5" applyFont="1" applyBorder="1" applyAlignment="1">
      <alignment horizontal="center" vertical="center"/>
    </xf>
    <xf numFmtId="0" fontId="1" fillId="0" borderId="11" xfId="6" applyFont="1" applyBorder="1" applyAlignment="1">
      <alignment horizontal="center" vertical="center"/>
    </xf>
    <xf numFmtId="0" fontId="1" fillId="0" borderId="11" xfId="7" applyFont="1" applyBorder="1" applyAlignment="1">
      <alignment horizontal="center" vertical="center"/>
    </xf>
    <xf numFmtId="0" fontId="1" fillId="0" borderId="11" xfId="8" applyFont="1" applyBorder="1" applyAlignment="1">
      <alignment horizontal="center" vertical="center"/>
    </xf>
    <xf numFmtId="0" fontId="1" fillId="0" borderId="11" xfId="9" applyFont="1" applyBorder="1" applyAlignment="1">
      <alignment horizontal="center" vertical="center"/>
    </xf>
    <xf numFmtId="166" fontId="1" fillId="0" borderId="0" xfId="1" applyNumberFormat="1" applyFont="1" applyAlignment="1"/>
    <xf numFmtId="0" fontId="2" fillId="3" borderId="4" xfId="0" applyFont="1" applyFill="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 fillId="17" borderId="4" xfId="0" applyFont="1" applyFill="1" applyBorder="1" applyAlignment="1">
      <alignment horizontal="left" vertical="top" wrapText="1"/>
    </xf>
    <xf numFmtId="0" fontId="16" fillId="0" borderId="5" xfId="0" applyFont="1" applyBorder="1" applyAlignment="1">
      <alignment vertical="top"/>
    </xf>
    <xf numFmtId="0" fontId="16" fillId="0" borderId="6" xfId="0" applyFont="1" applyBorder="1" applyAlignment="1">
      <alignment vertical="top"/>
    </xf>
    <xf numFmtId="0" fontId="5" fillId="0" borderId="37" xfId="0" applyFont="1" applyBorder="1" applyAlignment="1">
      <alignment horizontal="left"/>
    </xf>
    <xf numFmtId="0" fontId="5" fillId="0" borderId="40" xfId="0" applyFont="1" applyBorder="1" applyAlignment="1">
      <alignment horizontal="left"/>
    </xf>
    <xf numFmtId="0" fontId="5" fillId="0" borderId="38" xfId="0" applyFont="1" applyBorder="1" applyAlignment="1">
      <alignment horizontal="left"/>
    </xf>
    <xf numFmtId="0" fontId="1" fillId="0" borderId="1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0" xfId="0" applyFont="1" applyFill="1" applyBorder="1"/>
    <xf numFmtId="0" fontId="5" fillId="0" borderId="10" xfId="0" applyFont="1" applyFill="1" applyBorder="1" applyAlignment="1">
      <alignment horizontal="left"/>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xf numFmtId="0" fontId="5" fillId="0" borderId="6" xfId="0" applyFont="1" applyFill="1" applyBorder="1"/>
    <xf numFmtId="0" fontId="5" fillId="0" borderId="4" xfId="0" applyFont="1" applyFill="1" applyBorder="1" applyAlignment="1">
      <alignment vertical="center" wrapText="1"/>
    </xf>
    <xf numFmtId="0" fontId="5" fillId="0" borderId="5" xfId="0" applyFont="1" applyFill="1" applyBorder="1" applyAlignment="1">
      <alignment wrapText="1"/>
    </xf>
    <xf numFmtId="0" fontId="1" fillId="0" borderId="3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8" xfId="0" applyFont="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39"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5" xfId="0" applyFont="1" applyBorder="1"/>
    <xf numFmtId="0" fontId="3" fillId="11" borderId="4" xfId="0" applyFont="1" applyFill="1" applyBorder="1" applyAlignment="1">
      <alignment horizontal="center" vertical="center" wrapText="1"/>
    </xf>
    <xf numFmtId="0" fontId="5" fillId="0" borderId="6" xfId="0" applyFont="1" applyBorder="1"/>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4" borderId="4" xfId="0" applyFont="1" applyFill="1" applyBorder="1" applyAlignment="1">
      <alignment horizontal="center" vertical="center" wrapText="1"/>
    </xf>
    <xf numFmtId="165" fontId="15" fillId="0" borderId="5" xfId="0" applyNumberFormat="1"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2" fillId="3" borderId="7" xfId="0" applyFont="1" applyFill="1" applyBorder="1" applyAlignment="1">
      <alignment horizontal="center" vertical="center" wrapText="1"/>
    </xf>
    <xf numFmtId="0" fontId="5" fillId="0" borderId="9" xfId="0" applyFont="1" applyBorder="1"/>
    <xf numFmtId="0" fontId="3" fillId="3" borderId="35" xfId="0" applyFont="1" applyFill="1" applyBorder="1" applyAlignment="1">
      <alignment horizontal="center" vertical="center" wrapText="1"/>
    </xf>
    <xf numFmtId="0" fontId="5" fillId="0" borderId="35" xfId="0" applyFont="1" applyBorder="1"/>
    <xf numFmtId="0" fontId="1" fillId="0" borderId="4" xfId="0" applyFont="1" applyBorder="1" applyAlignment="1">
      <alignment horizontal="left" vertical="center"/>
    </xf>
    <xf numFmtId="0" fontId="1" fillId="0" borderId="32" xfId="0" applyFont="1" applyBorder="1" applyAlignment="1">
      <alignment horizontal="center"/>
    </xf>
    <xf numFmtId="0" fontId="1" fillId="0" borderId="39" xfId="0" applyFont="1" applyBorder="1" applyAlignment="1">
      <alignment horizontal="center"/>
    </xf>
    <xf numFmtId="0" fontId="1" fillId="0" borderId="42" xfId="0" applyFont="1" applyBorder="1" applyAlignment="1">
      <alignment horizont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0" xfId="0" applyFont="1" applyFill="1" applyBorder="1" applyAlignment="1">
      <alignment horizontal="center"/>
    </xf>
    <xf numFmtId="0" fontId="5" fillId="0" borderId="13" xfId="0"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1" fillId="0" borderId="35" xfId="0" applyFont="1" applyBorder="1" applyAlignment="1">
      <alignment horizontal="center"/>
    </xf>
    <xf numFmtId="0" fontId="5" fillId="0" borderId="38" xfId="0" applyFont="1" applyBorder="1" applyAlignment="1">
      <alignment horizontal="left" vertical="center"/>
    </xf>
    <xf numFmtId="0" fontId="5" fillId="0" borderId="35" xfId="0" applyFont="1" applyBorder="1" applyAlignment="1">
      <alignment horizontal="left" vertical="center"/>
    </xf>
    <xf numFmtId="0" fontId="2" fillId="0" borderId="35" xfId="0" applyFont="1" applyBorder="1" applyAlignment="1">
      <alignment horizontal="center" vertical="center"/>
    </xf>
    <xf numFmtId="0" fontId="5" fillId="0" borderId="41" xfId="0" applyFont="1" applyBorder="1" applyAlignment="1">
      <alignment horizontal="left" vertical="center"/>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4" xfId="0" applyFont="1" applyBorder="1"/>
    <xf numFmtId="0" fontId="2" fillId="0" borderId="32" xfId="0" applyFont="1" applyBorder="1" applyAlignment="1">
      <alignment horizontal="center" vertical="center" wrapText="1"/>
    </xf>
    <xf numFmtId="0" fontId="2" fillId="0" borderId="42" xfId="0" applyFont="1" applyBorder="1" applyAlignment="1">
      <alignment horizontal="center" vertical="center" wrapText="1"/>
    </xf>
    <xf numFmtId="0" fontId="3" fillId="2" borderId="35" xfId="0" applyFont="1" applyFill="1" applyBorder="1" applyAlignment="1">
      <alignment horizontal="left" vertical="center" wrapText="1"/>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5" fillId="0" borderId="5" xfId="0" applyFont="1" applyBorder="1" applyAlignment="1">
      <alignment horizontal="center"/>
    </xf>
    <xf numFmtId="0" fontId="5" fillId="0" borderId="6" xfId="0" applyFont="1" applyBorder="1" applyAlignment="1">
      <alignment horizontal="center"/>
    </xf>
    <xf numFmtId="0" fontId="2" fillId="0" borderId="34" xfId="0" applyFont="1" applyBorder="1" applyAlignment="1">
      <alignment horizontal="center" vertical="center" wrapText="1"/>
    </xf>
    <xf numFmtId="0" fontId="4" fillId="0" borderId="4" xfId="0" applyFont="1" applyBorder="1" applyAlignment="1">
      <alignment horizontal="center" vertical="center"/>
    </xf>
    <xf numFmtId="0" fontId="16" fillId="0" borderId="5" xfId="0" applyFont="1" applyBorder="1"/>
    <xf numFmtId="0" fontId="16" fillId="0" borderId="6" xfId="0" applyFont="1" applyBorder="1"/>
    <xf numFmtId="0" fontId="2" fillId="6" borderId="5"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9" fillId="0" borderId="32" xfId="0" applyFont="1" applyBorder="1" applyAlignment="1">
      <alignment horizontal="center"/>
    </xf>
    <xf numFmtId="0" fontId="9" fillId="0" borderId="39" xfId="0" applyFont="1" applyBorder="1" applyAlignment="1">
      <alignment horizontal="center"/>
    </xf>
    <xf numFmtId="0" fontId="9" fillId="0" borderId="42" xfId="0" applyFont="1" applyBorder="1" applyAlignment="1">
      <alignment horizontal="center"/>
    </xf>
    <xf numFmtId="0" fontId="2" fillId="5"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10" fillId="0" borderId="5" xfId="0" applyFont="1" applyBorder="1"/>
    <xf numFmtId="0" fontId="10" fillId="0" borderId="6" xfId="0" applyFont="1" applyBorder="1"/>
    <xf numFmtId="0" fontId="11" fillId="5" borderId="1" xfId="0" applyFont="1" applyFill="1" applyBorder="1" applyAlignment="1">
      <alignment horizontal="center" vertical="center"/>
    </xf>
    <xf numFmtId="0" fontId="10" fillId="0" borderId="2" xfId="0" applyFont="1" applyBorder="1"/>
    <xf numFmtId="0" fontId="10" fillId="0" borderId="3" xfId="0" applyFont="1" applyBorder="1"/>
    <xf numFmtId="0" fontId="5" fillId="7" borderId="8" xfId="0" applyFont="1" applyFill="1" applyBorder="1" applyAlignment="1">
      <alignment horizontal="center" vertical="center"/>
    </xf>
    <xf numFmtId="0" fontId="11" fillId="15" borderId="4" xfId="0" applyFont="1" applyFill="1" applyBorder="1" applyAlignment="1">
      <alignment horizontal="left" vertical="center"/>
    </xf>
    <xf numFmtId="0" fontId="2" fillId="10" borderId="5" xfId="0" applyFont="1" applyFill="1" applyBorder="1" applyAlignment="1">
      <alignment horizontal="center" wrapText="1"/>
    </xf>
    <xf numFmtId="2" fontId="2" fillId="10" borderId="5" xfId="0" applyNumberFormat="1" applyFont="1" applyFill="1" applyBorder="1" applyAlignment="1">
      <alignment horizontal="center" wrapText="1"/>
    </xf>
    <xf numFmtId="2" fontId="3" fillId="5" borderId="4" xfId="0" applyNumberFormat="1" applyFont="1" applyFill="1" applyBorder="1" applyAlignment="1">
      <alignment horizontal="center"/>
    </xf>
    <xf numFmtId="0" fontId="2" fillId="5" borderId="8" xfId="0" applyFont="1" applyFill="1" applyBorder="1" applyAlignment="1">
      <alignment horizontal="center" vertical="center" wrapText="1"/>
    </xf>
    <xf numFmtId="0" fontId="5" fillId="0" borderId="8" xfId="0" applyFont="1" applyBorder="1"/>
    <xf numFmtId="165" fontId="5" fillId="0" borderId="4" xfId="0" applyNumberFormat="1" applyFont="1" applyBorder="1" applyAlignment="1">
      <alignment vertical="center" wrapText="1"/>
    </xf>
    <xf numFmtId="0" fontId="9" fillId="9" borderId="5" xfId="0" applyFont="1" applyFill="1" applyBorder="1" applyAlignment="1">
      <alignment horizontal="left" vertical="top"/>
    </xf>
    <xf numFmtId="0" fontId="9" fillId="4" borderId="4" xfId="0" applyFont="1" applyFill="1" applyBorder="1" applyAlignment="1">
      <alignment horizontal="left" vertical="center"/>
    </xf>
    <xf numFmtId="0" fontId="4" fillId="0" borderId="4" xfId="0" applyFont="1" applyBorder="1" applyAlignment="1">
      <alignment horizontal="center" vertical="center" wrapText="1"/>
    </xf>
    <xf numFmtId="0" fontId="9" fillId="9" borderId="5" xfId="0" applyFont="1" applyFill="1" applyBorder="1" applyAlignment="1">
      <alignment horizontal="left" vertical="top" wrapText="1"/>
    </xf>
    <xf numFmtId="0" fontId="10" fillId="0" borderId="5" xfId="0" applyFont="1" applyBorder="1" applyAlignment="1">
      <alignment wrapText="1"/>
    </xf>
    <xf numFmtId="0" fontId="10" fillId="0" borderId="6" xfId="0" applyFont="1" applyBorder="1" applyAlignment="1">
      <alignment wrapText="1"/>
    </xf>
    <xf numFmtId="0" fontId="9" fillId="0" borderId="7" xfId="0" applyFont="1" applyBorder="1" applyAlignment="1">
      <alignment horizontal="center"/>
    </xf>
    <xf numFmtId="0" fontId="10" fillId="0" borderId="8" xfId="0" applyFont="1" applyBorder="1"/>
    <xf numFmtId="0" fontId="10" fillId="0" borderId="9" xfId="0" applyFont="1" applyBorder="1"/>
    <xf numFmtId="0" fontId="5" fillId="0" borderId="4" xfId="0" applyFont="1" applyBorder="1" applyAlignment="1">
      <alignment vertical="center"/>
    </xf>
  </cellXfs>
  <cellStyles count="10">
    <cellStyle name="Millares" xfId="2" builtinId="3"/>
    <cellStyle name="Normal" xfId="0" builtinId="0"/>
    <cellStyle name="Normal 2" xfId="3" xr:uid="{00000000-0005-0000-0000-00002F000000}"/>
    <cellStyle name="Normal 3" xfId="5" xr:uid="{00000000-0005-0000-0000-000031000000}"/>
    <cellStyle name="Normal 4" xfId="6" xr:uid="{00000000-0005-0000-0000-000032000000}"/>
    <cellStyle name="Normal 5" xfId="7" xr:uid="{00000000-0005-0000-0000-000033000000}"/>
    <cellStyle name="Normal 6" xfId="8" xr:uid="{00000000-0005-0000-0000-000034000000}"/>
    <cellStyle name="Normal 7" xfId="9" xr:uid="{00000000-0005-0000-0000-000035000000}"/>
    <cellStyle name="Porcentaje" xfId="1" builtinId="5"/>
    <cellStyle name="Porcentaje 2" xfId="4"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25401</xdr:rowOff>
    </xdr:from>
    <xdr:ext cx="866775" cy="765174"/>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28600" y="25401"/>
          <a:ext cx="866775" cy="76517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145677</xdr:colOff>
      <xdr:row>0</xdr:row>
      <xdr:rowOff>28575</xdr:rowOff>
    </xdr:from>
    <xdr:ext cx="795618" cy="755838"/>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5677" y="28575"/>
          <a:ext cx="795618" cy="755838"/>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590551</xdr:colOff>
      <xdr:row>0</xdr:row>
      <xdr:rowOff>0</xdr:rowOff>
    </xdr:from>
    <xdr:ext cx="885824" cy="8477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90551" y="0"/>
          <a:ext cx="885824" cy="8477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M29"/>
  <sheetViews>
    <sheetView showGridLines="0" topLeftCell="A13" zoomScaleNormal="100" zoomScaleSheetLayoutView="100" workbookViewId="0">
      <selection activeCell="E23" sqref="E23:G23"/>
    </sheetView>
  </sheetViews>
  <sheetFormatPr baseColWidth="10" defaultColWidth="14.42578125" defaultRowHeight="15" customHeight="1" x14ac:dyDescent="0.3"/>
  <cols>
    <col min="1" max="1" width="16.7109375" style="44" customWidth="1"/>
    <col min="2" max="2" width="16.5703125" style="44" customWidth="1"/>
    <col min="3" max="3" width="41.7109375" style="44" customWidth="1"/>
    <col min="4" max="4" width="5.140625" style="44" customWidth="1"/>
    <col min="5" max="5" width="18.85546875" style="44" customWidth="1"/>
    <col min="6" max="6" width="11.28515625" style="44" customWidth="1"/>
    <col min="7" max="7" width="8.28515625" style="44" customWidth="1"/>
    <col min="8" max="8" width="11.28515625" style="44" customWidth="1"/>
    <col min="9" max="9" width="20.85546875" style="44" customWidth="1"/>
    <col min="10" max="10" width="11.28515625" style="44" customWidth="1"/>
    <col min="11" max="11" width="11.85546875" style="44" customWidth="1"/>
    <col min="12" max="16384" width="14.42578125" style="44"/>
  </cols>
  <sheetData>
    <row r="1" spans="1:11" ht="15.75" customHeight="1" x14ac:dyDescent="0.3">
      <c r="A1" s="148"/>
      <c r="B1" s="151" t="s">
        <v>192</v>
      </c>
      <c r="C1" s="152"/>
      <c r="D1" s="152"/>
      <c r="E1" s="152"/>
      <c r="F1" s="152"/>
      <c r="G1" s="152"/>
      <c r="H1" s="153"/>
      <c r="I1" s="97" t="s">
        <v>205</v>
      </c>
      <c r="J1" s="98"/>
      <c r="K1" s="99"/>
    </row>
    <row r="2" spans="1:11" ht="15.75" customHeight="1" x14ac:dyDescent="0.3">
      <c r="A2" s="149"/>
      <c r="B2" s="154"/>
      <c r="C2" s="155"/>
      <c r="D2" s="155"/>
      <c r="E2" s="155"/>
      <c r="F2" s="155"/>
      <c r="G2" s="155"/>
      <c r="H2" s="156"/>
      <c r="I2" s="97" t="s">
        <v>206</v>
      </c>
      <c r="J2" s="98"/>
      <c r="K2" s="99"/>
    </row>
    <row r="3" spans="1:11" ht="18" customHeight="1" x14ac:dyDescent="0.3">
      <c r="A3" s="149"/>
      <c r="B3" s="151" t="s">
        <v>0</v>
      </c>
      <c r="C3" s="152"/>
      <c r="D3" s="152"/>
      <c r="E3" s="152"/>
      <c r="F3" s="152"/>
      <c r="G3" s="152"/>
      <c r="H3" s="153"/>
      <c r="I3" s="97" t="s">
        <v>222</v>
      </c>
      <c r="J3" s="98"/>
      <c r="K3" s="99"/>
    </row>
    <row r="4" spans="1:11" ht="18" customHeight="1" x14ac:dyDescent="0.3">
      <c r="A4" s="150"/>
      <c r="B4" s="154"/>
      <c r="C4" s="155"/>
      <c r="D4" s="155"/>
      <c r="E4" s="155"/>
      <c r="F4" s="155"/>
      <c r="G4" s="155"/>
      <c r="H4" s="156"/>
      <c r="I4" s="97" t="s">
        <v>204</v>
      </c>
      <c r="J4" s="98"/>
      <c r="K4" s="99"/>
    </row>
    <row r="5" spans="1:11" ht="18" customHeight="1" x14ac:dyDescent="0.3">
      <c r="A5" s="59"/>
      <c r="B5" s="59"/>
      <c r="C5" s="60"/>
      <c r="D5" s="60"/>
      <c r="E5" s="60"/>
      <c r="F5" s="60"/>
      <c r="G5" s="60"/>
      <c r="H5" s="60"/>
      <c r="I5" s="61"/>
      <c r="J5" s="62"/>
      <c r="K5" s="62"/>
    </row>
    <row r="6" spans="1:11" ht="21" customHeight="1" x14ac:dyDescent="0.3">
      <c r="A6" s="145" t="s">
        <v>2</v>
      </c>
      <c r="B6" s="146"/>
      <c r="C6" s="146"/>
      <c r="D6" s="146"/>
      <c r="E6" s="146"/>
      <c r="F6" s="146"/>
      <c r="G6" s="146"/>
      <c r="H6" s="146"/>
      <c r="I6" s="146"/>
      <c r="J6" s="146"/>
      <c r="K6" s="146"/>
    </row>
    <row r="7" spans="1:11" ht="16.5" x14ac:dyDescent="0.3">
      <c r="A7" s="143" t="s">
        <v>1</v>
      </c>
      <c r="B7" s="144"/>
      <c r="C7" s="140" t="s">
        <v>191</v>
      </c>
      <c r="D7" s="141"/>
      <c r="E7" s="141"/>
      <c r="F7" s="141"/>
      <c r="G7" s="141"/>
      <c r="H7" s="141"/>
      <c r="I7" s="141"/>
      <c r="J7" s="141"/>
      <c r="K7" s="142"/>
    </row>
    <row r="8" spans="1:11" ht="16.5" x14ac:dyDescent="0.3">
      <c r="A8" s="131" t="s">
        <v>8</v>
      </c>
      <c r="B8" s="134"/>
      <c r="C8" s="147" t="s">
        <v>9</v>
      </c>
      <c r="D8" s="132"/>
      <c r="E8" s="132"/>
      <c r="F8" s="132"/>
      <c r="G8" s="132"/>
      <c r="H8" s="132"/>
      <c r="I8" s="132"/>
      <c r="J8" s="132"/>
      <c r="K8" s="134"/>
    </row>
    <row r="9" spans="1:11" ht="16.5" x14ac:dyDescent="0.3">
      <c r="A9" s="131" t="s">
        <v>11</v>
      </c>
      <c r="B9" s="134"/>
      <c r="C9" s="136" t="s">
        <v>12</v>
      </c>
      <c r="D9" s="132"/>
      <c r="E9" s="132"/>
      <c r="F9" s="132"/>
      <c r="G9" s="132"/>
      <c r="H9" s="132"/>
      <c r="I9" s="132"/>
      <c r="J9" s="132"/>
      <c r="K9" s="134"/>
    </row>
    <row r="10" spans="1:11" ht="30.75" customHeight="1" x14ac:dyDescent="0.3">
      <c r="A10" s="131" t="s">
        <v>15</v>
      </c>
      <c r="B10" s="134"/>
      <c r="C10" s="136" t="s">
        <v>17</v>
      </c>
      <c r="D10" s="132"/>
      <c r="E10" s="132"/>
      <c r="F10" s="132"/>
      <c r="G10" s="132"/>
      <c r="H10" s="132"/>
      <c r="I10" s="132"/>
      <c r="J10" s="132"/>
      <c r="K10" s="134"/>
    </row>
    <row r="11" spans="1:11" ht="30.75" customHeight="1" x14ac:dyDescent="0.3">
      <c r="A11" s="131" t="s">
        <v>31</v>
      </c>
      <c r="B11" s="132"/>
      <c r="C11" s="136" t="s">
        <v>33</v>
      </c>
      <c r="D11" s="132"/>
      <c r="E11" s="134"/>
      <c r="F11" s="131" t="s">
        <v>34</v>
      </c>
      <c r="G11" s="132"/>
      <c r="H11" s="137" t="s">
        <v>35</v>
      </c>
      <c r="I11" s="132"/>
      <c r="J11" s="132"/>
      <c r="K11" s="134"/>
    </row>
    <row r="12" spans="1:11" ht="16.5" customHeight="1" x14ac:dyDescent="0.3">
      <c r="A12" s="138"/>
      <c r="B12" s="138"/>
      <c r="C12" s="138"/>
      <c r="D12" s="138"/>
      <c r="E12" s="138"/>
      <c r="F12" s="138"/>
      <c r="G12" s="138"/>
      <c r="H12" s="138"/>
      <c r="I12" s="138"/>
      <c r="J12" s="138"/>
      <c r="K12" s="138"/>
    </row>
    <row r="13" spans="1:11" ht="21" customHeight="1" x14ac:dyDescent="0.3">
      <c r="A13" s="91" t="s">
        <v>38</v>
      </c>
      <c r="B13" s="132"/>
      <c r="C13" s="132"/>
      <c r="D13" s="132"/>
      <c r="E13" s="132"/>
      <c r="F13" s="132"/>
      <c r="G13" s="132"/>
      <c r="H13" s="132"/>
      <c r="I13" s="132"/>
      <c r="J13" s="132"/>
      <c r="K13" s="134"/>
    </row>
    <row r="14" spans="1:11" ht="12.75" customHeight="1" x14ac:dyDescent="0.3">
      <c r="A14" s="58" t="s">
        <v>40</v>
      </c>
      <c r="B14" s="58" t="s">
        <v>18</v>
      </c>
      <c r="C14" s="58" t="s">
        <v>38</v>
      </c>
      <c r="D14" s="135" t="s">
        <v>30</v>
      </c>
      <c r="E14" s="132"/>
      <c r="F14" s="132"/>
      <c r="G14" s="134"/>
      <c r="H14" s="4" t="s">
        <v>42</v>
      </c>
      <c r="I14" s="133" t="s">
        <v>43</v>
      </c>
      <c r="J14" s="134"/>
      <c r="K14" s="5" t="s">
        <v>45</v>
      </c>
    </row>
    <row r="15" spans="1:11" s="63" customFormat="1" ht="47.25" customHeight="1" x14ac:dyDescent="0.3">
      <c r="A15" s="119" t="s">
        <v>198</v>
      </c>
      <c r="B15" s="100" t="s">
        <v>182</v>
      </c>
      <c r="C15" s="102" t="s">
        <v>209</v>
      </c>
      <c r="D15" s="46" t="s">
        <v>48</v>
      </c>
      <c r="E15" s="108" t="s">
        <v>215</v>
      </c>
      <c r="F15" s="109"/>
      <c r="G15" s="110"/>
      <c r="H15" s="46" t="s">
        <v>56</v>
      </c>
      <c r="I15" s="106" t="s">
        <v>217</v>
      </c>
      <c r="J15" s="106" t="s">
        <v>184</v>
      </c>
      <c r="K15" s="106" t="s">
        <v>57</v>
      </c>
    </row>
    <row r="16" spans="1:11" s="63" customFormat="1" ht="32.25" customHeight="1" x14ac:dyDescent="0.3">
      <c r="A16" s="120"/>
      <c r="B16" s="104"/>
      <c r="C16" s="105"/>
      <c r="D16" s="46" t="s">
        <v>185</v>
      </c>
      <c r="E16" s="108" t="s">
        <v>216</v>
      </c>
      <c r="F16" s="109"/>
      <c r="G16" s="110"/>
      <c r="H16" s="46" t="s">
        <v>56</v>
      </c>
      <c r="I16" s="104"/>
      <c r="J16" s="104"/>
      <c r="K16" s="104"/>
    </row>
    <row r="17" spans="1:13" s="63" customFormat="1" ht="35.25" customHeight="1" x14ac:dyDescent="0.3">
      <c r="A17" s="120"/>
      <c r="B17" s="100" t="s">
        <v>210</v>
      </c>
      <c r="C17" s="102" t="s">
        <v>188</v>
      </c>
      <c r="D17" s="46" t="s">
        <v>48</v>
      </c>
      <c r="E17" s="111" t="s">
        <v>211</v>
      </c>
      <c r="F17" s="109"/>
      <c r="G17" s="110"/>
      <c r="H17" s="46" t="s">
        <v>56</v>
      </c>
      <c r="I17" s="106" t="s">
        <v>194</v>
      </c>
      <c r="J17" s="106" t="s">
        <v>184</v>
      </c>
      <c r="K17" s="106" t="s">
        <v>57</v>
      </c>
    </row>
    <row r="18" spans="1:13" s="63" customFormat="1" ht="39" customHeight="1" x14ac:dyDescent="0.3">
      <c r="A18" s="120"/>
      <c r="B18" s="104"/>
      <c r="C18" s="105"/>
      <c r="D18" s="46" t="s">
        <v>55</v>
      </c>
      <c r="E18" s="111" t="s">
        <v>186</v>
      </c>
      <c r="F18" s="109"/>
      <c r="G18" s="110"/>
      <c r="H18" s="46" t="s">
        <v>56</v>
      </c>
      <c r="I18" s="104"/>
      <c r="J18" s="104"/>
      <c r="K18" s="104"/>
    </row>
    <row r="19" spans="1:13" s="63" customFormat="1" ht="33.75" customHeight="1" x14ac:dyDescent="0.3">
      <c r="A19" s="120"/>
      <c r="B19" s="100" t="s">
        <v>187</v>
      </c>
      <c r="C19" s="102" t="s">
        <v>203</v>
      </c>
      <c r="D19" s="46" t="s">
        <v>48</v>
      </c>
      <c r="E19" s="116" t="s">
        <v>212</v>
      </c>
      <c r="F19" s="117"/>
      <c r="G19" s="118"/>
      <c r="H19" s="54" t="s">
        <v>56</v>
      </c>
      <c r="I19" s="106" t="s">
        <v>213</v>
      </c>
      <c r="J19" s="106" t="s">
        <v>214</v>
      </c>
      <c r="K19" s="106" t="s">
        <v>183</v>
      </c>
    </row>
    <row r="20" spans="1:13" s="63" customFormat="1" ht="33.75" customHeight="1" x14ac:dyDescent="0.3">
      <c r="A20" s="120"/>
      <c r="B20" s="101"/>
      <c r="C20" s="103"/>
      <c r="D20" s="46" t="s">
        <v>55</v>
      </c>
      <c r="E20" s="116" t="s">
        <v>218</v>
      </c>
      <c r="F20" s="117"/>
      <c r="G20" s="118"/>
      <c r="H20" s="54" t="s">
        <v>56</v>
      </c>
      <c r="I20" s="160"/>
      <c r="J20" s="104"/>
      <c r="K20" s="107"/>
    </row>
    <row r="21" spans="1:13" s="63" customFormat="1" ht="30.75" customHeight="1" x14ac:dyDescent="0.3">
      <c r="A21" s="120"/>
      <c r="B21" s="119" t="s">
        <v>201</v>
      </c>
      <c r="C21" s="161" t="s">
        <v>181</v>
      </c>
      <c r="D21" s="6" t="s">
        <v>48</v>
      </c>
      <c r="E21" s="163" t="s">
        <v>190</v>
      </c>
      <c r="F21" s="164"/>
      <c r="G21" s="165"/>
      <c r="H21" s="54" t="s">
        <v>56</v>
      </c>
      <c r="I21" s="127" t="s">
        <v>193</v>
      </c>
      <c r="J21" s="122" t="s">
        <v>184</v>
      </c>
      <c r="K21" s="124" t="s">
        <v>57</v>
      </c>
    </row>
    <row r="22" spans="1:13" s="63" customFormat="1" ht="30.75" customHeight="1" x14ac:dyDescent="0.3">
      <c r="A22" s="121"/>
      <c r="B22" s="120"/>
      <c r="C22" s="162"/>
      <c r="D22" s="56" t="s">
        <v>55</v>
      </c>
      <c r="E22" s="166" t="s">
        <v>240</v>
      </c>
      <c r="F22" s="167"/>
      <c r="G22" s="168"/>
      <c r="H22" s="64" t="s">
        <v>56</v>
      </c>
      <c r="I22" s="128"/>
      <c r="J22" s="123"/>
      <c r="K22" s="125"/>
    </row>
    <row r="23" spans="1:13" s="63" customFormat="1" ht="30.75" customHeight="1" x14ac:dyDescent="0.3">
      <c r="A23" s="100" t="s">
        <v>197</v>
      </c>
      <c r="B23" s="100" t="s">
        <v>58</v>
      </c>
      <c r="C23" s="102" t="s">
        <v>223</v>
      </c>
      <c r="D23" s="46" t="s">
        <v>48</v>
      </c>
      <c r="E23" s="111" t="s">
        <v>227</v>
      </c>
      <c r="F23" s="109"/>
      <c r="G23" s="110"/>
      <c r="H23" s="46" t="s">
        <v>59</v>
      </c>
      <c r="I23" s="106" t="s">
        <v>228</v>
      </c>
      <c r="J23" s="106" t="s">
        <v>184</v>
      </c>
      <c r="K23" s="106" t="s">
        <v>57</v>
      </c>
    </row>
    <row r="24" spans="1:13" s="63" customFormat="1" ht="30.75" customHeight="1" x14ac:dyDescent="0.3">
      <c r="A24" s="139"/>
      <c r="B24" s="104"/>
      <c r="C24" s="105"/>
      <c r="D24" s="46" t="s">
        <v>55</v>
      </c>
      <c r="E24" s="111" t="s">
        <v>226</v>
      </c>
      <c r="F24" s="109"/>
      <c r="G24" s="110"/>
      <c r="H24" s="46" t="s">
        <v>59</v>
      </c>
      <c r="I24" s="107"/>
      <c r="J24" s="107"/>
      <c r="K24" s="107"/>
    </row>
    <row r="25" spans="1:13" s="63" customFormat="1" ht="30" customHeight="1" x14ac:dyDescent="0.3">
      <c r="A25" s="100" t="s">
        <v>199</v>
      </c>
      <c r="B25" s="100" t="s">
        <v>196</v>
      </c>
      <c r="C25" s="102" t="s">
        <v>189</v>
      </c>
      <c r="D25" s="46" t="s">
        <v>48</v>
      </c>
      <c r="E25" s="111" t="s">
        <v>224</v>
      </c>
      <c r="F25" s="112"/>
      <c r="G25" s="112"/>
      <c r="H25" s="55" t="s">
        <v>56</v>
      </c>
      <c r="I25" s="126" t="s">
        <v>225</v>
      </c>
      <c r="J25" s="129" t="s">
        <v>184</v>
      </c>
      <c r="K25" s="157" t="s">
        <v>57</v>
      </c>
      <c r="M25" s="69"/>
    </row>
    <row r="26" spans="1:13" s="63" customFormat="1" ht="30.75" customHeight="1" x14ac:dyDescent="0.3">
      <c r="A26" s="159"/>
      <c r="B26" s="104"/>
      <c r="C26" s="103"/>
      <c r="D26" s="46" t="s">
        <v>55</v>
      </c>
      <c r="E26" s="111" t="s">
        <v>200</v>
      </c>
      <c r="F26" s="112"/>
      <c r="G26" s="112"/>
      <c r="H26" s="55" t="s">
        <v>56</v>
      </c>
      <c r="I26" s="126"/>
      <c r="J26" s="130"/>
      <c r="K26" s="158"/>
    </row>
    <row r="27" spans="1:13" ht="16.5" x14ac:dyDescent="0.3">
      <c r="A27" s="113"/>
      <c r="B27" s="114"/>
      <c r="C27" s="114"/>
      <c r="D27" s="114"/>
      <c r="E27" s="114"/>
      <c r="F27" s="114"/>
      <c r="G27" s="114"/>
      <c r="H27" s="114"/>
      <c r="I27" s="114"/>
      <c r="J27" s="114"/>
      <c r="K27" s="115"/>
    </row>
    <row r="28" spans="1:13" ht="19.5" customHeight="1" x14ac:dyDescent="0.3">
      <c r="A28" s="91" t="s">
        <v>76</v>
      </c>
      <c r="B28" s="92"/>
      <c r="C28" s="92"/>
      <c r="D28" s="92"/>
      <c r="E28" s="92"/>
      <c r="F28" s="92"/>
      <c r="G28" s="92"/>
      <c r="H28" s="92"/>
      <c r="I28" s="92"/>
      <c r="J28" s="92"/>
      <c r="K28" s="93"/>
    </row>
    <row r="29" spans="1:13" ht="18.75" customHeight="1" x14ac:dyDescent="0.3">
      <c r="A29" s="94"/>
      <c r="B29" s="95"/>
      <c r="C29" s="95"/>
      <c r="D29" s="95"/>
      <c r="E29" s="95"/>
      <c r="F29" s="95"/>
      <c r="G29" s="95"/>
      <c r="H29" s="95"/>
      <c r="I29" s="95"/>
      <c r="J29" s="95"/>
      <c r="K29" s="96"/>
    </row>
  </sheetData>
  <mergeCells count="72">
    <mergeCell ref="K25:K26"/>
    <mergeCell ref="A25:A26"/>
    <mergeCell ref="I19:I20"/>
    <mergeCell ref="B21:B22"/>
    <mergeCell ref="C21:C22"/>
    <mergeCell ref="E21:G21"/>
    <mergeCell ref="E22:G22"/>
    <mergeCell ref="B25:B26"/>
    <mergeCell ref="C25:C26"/>
    <mergeCell ref="A6:K6"/>
    <mergeCell ref="C8:K8"/>
    <mergeCell ref="C9:K9"/>
    <mergeCell ref="A1:A4"/>
    <mergeCell ref="B1:H2"/>
    <mergeCell ref="B3:H4"/>
    <mergeCell ref="I1:K1"/>
    <mergeCell ref="I2:K2"/>
    <mergeCell ref="I3:K3"/>
    <mergeCell ref="C10:K10"/>
    <mergeCell ref="A8:B8"/>
    <mergeCell ref="A10:B10"/>
    <mergeCell ref="A9:B9"/>
    <mergeCell ref="C7:K7"/>
    <mergeCell ref="A7:B7"/>
    <mergeCell ref="A11:B11"/>
    <mergeCell ref="J23:J24"/>
    <mergeCell ref="J17:J18"/>
    <mergeCell ref="I17:I18"/>
    <mergeCell ref="I15:I16"/>
    <mergeCell ref="J15:J16"/>
    <mergeCell ref="I14:J14"/>
    <mergeCell ref="D14:G14"/>
    <mergeCell ref="C11:E11"/>
    <mergeCell ref="F11:G11"/>
    <mergeCell ref="H11:K11"/>
    <mergeCell ref="A13:K13"/>
    <mergeCell ref="A12:K12"/>
    <mergeCell ref="B23:B24"/>
    <mergeCell ref="A23:A24"/>
    <mergeCell ref="K15:K16"/>
    <mergeCell ref="A27:K27"/>
    <mergeCell ref="E17:G17"/>
    <mergeCell ref="C15:C16"/>
    <mergeCell ref="C23:C24"/>
    <mergeCell ref="E18:G18"/>
    <mergeCell ref="E15:G15"/>
    <mergeCell ref="E20:G20"/>
    <mergeCell ref="A15:A22"/>
    <mergeCell ref="J21:J22"/>
    <mergeCell ref="K21:K22"/>
    <mergeCell ref="E19:G19"/>
    <mergeCell ref="I25:I26"/>
    <mergeCell ref="I21:I22"/>
    <mergeCell ref="J19:J20"/>
    <mergeCell ref="K19:K20"/>
    <mergeCell ref="J25:J26"/>
    <mergeCell ref="A28:K28"/>
    <mergeCell ref="A29:K29"/>
    <mergeCell ref="I4:K4"/>
    <mergeCell ref="B19:B20"/>
    <mergeCell ref="C19:C20"/>
    <mergeCell ref="B15:B16"/>
    <mergeCell ref="C17:C18"/>
    <mergeCell ref="K17:K18"/>
    <mergeCell ref="I23:I24"/>
    <mergeCell ref="E16:G16"/>
    <mergeCell ref="E23:G23"/>
    <mergeCell ref="E24:G24"/>
    <mergeCell ref="B17:B18"/>
    <mergeCell ref="K23:K24"/>
    <mergeCell ref="E26:G26"/>
    <mergeCell ref="E25:G25"/>
  </mergeCells>
  <pageMargins left="0.7" right="0.7" top="0.75" bottom="0.75" header="0" footer="0"/>
  <pageSetup scale="69" orientation="landscape" horizontalDpi="4294967294" verticalDpi="4294967294" r:id="rId1"/>
  <rowBreaks count="1" manualBreakCount="1">
    <brk id="26" max="16383" man="1"/>
  </rowBreaks>
  <drawing r:id="rId2"/>
  <extLst>
    <ext xmlns:x14="http://schemas.microsoft.com/office/spreadsheetml/2009/9/main" uri="{CCE6A557-97BC-4b89-ADB6-D9C93CAAB3DF}">
      <x14:dataValidations xmlns:xm="http://schemas.microsoft.com/office/excel/2006/main" disablePrompts="1" count="4">
        <x14:dataValidation type="list" allowBlank="1" xr:uid="{00000000-0002-0000-0000-000000000000}">
          <x14:formula1>
            <xm:f>Listas!$F$9:$F$17</xm:f>
          </x14:formula1>
          <xm:sqref>C11</xm:sqref>
        </x14:dataValidation>
        <x14:dataValidation type="list" allowBlank="1" xr:uid="{00000000-0002-0000-0000-000001000000}">
          <x14:formula1>
            <xm:f>Listas!$B$2:$B$4</xm:f>
          </x14:formula1>
          <xm:sqref>H11</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S24"/>
  <sheetViews>
    <sheetView showGridLines="0" tabSelected="1" topLeftCell="A16" zoomScale="85" zoomScaleNormal="85" workbookViewId="0">
      <selection activeCell="R22" sqref="R22"/>
    </sheetView>
  </sheetViews>
  <sheetFormatPr baseColWidth="10" defaultColWidth="14.42578125" defaultRowHeight="15" customHeight="1" x14ac:dyDescent="0.3"/>
  <cols>
    <col min="1" max="1" width="17.7109375" style="44" customWidth="1"/>
    <col min="2" max="2" width="36.7109375" style="44" customWidth="1"/>
    <col min="3" max="3" width="5.28515625" style="44" customWidth="1"/>
    <col min="4" max="15" width="10.7109375" style="44" customWidth="1"/>
    <col min="16" max="16384" width="14.42578125" style="44"/>
  </cols>
  <sheetData>
    <row r="1" spans="1:15" ht="16.5" x14ac:dyDescent="0.3">
      <c r="A1" s="169"/>
      <c r="B1" s="172" t="s">
        <v>192</v>
      </c>
      <c r="C1" s="172"/>
      <c r="D1" s="172"/>
      <c r="E1" s="172"/>
      <c r="F1" s="172"/>
      <c r="G1" s="172"/>
      <c r="H1" s="172"/>
      <c r="I1" s="172"/>
      <c r="J1" s="172"/>
      <c r="K1" s="172"/>
      <c r="L1" s="172"/>
      <c r="M1" s="170" t="str">
        <f>Identificación!I1</f>
        <v>Código: 1TR-GTH-IND-01</v>
      </c>
      <c r="N1" s="171"/>
      <c r="O1" s="171"/>
    </row>
    <row r="2" spans="1:15" ht="16.5" x14ac:dyDescent="0.3">
      <c r="A2" s="169"/>
      <c r="B2" s="172"/>
      <c r="C2" s="172"/>
      <c r="D2" s="172"/>
      <c r="E2" s="172"/>
      <c r="F2" s="172"/>
      <c r="G2" s="172"/>
      <c r="H2" s="172"/>
      <c r="I2" s="172"/>
      <c r="J2" s="172"/>
      <c r="K2" s="172"/>
      <c r="L2" s="172"/>
      <c r="M2" s="170" t="str">
        <f>Identificación!I2</f>
        <v>Fecha: 22/08/2018</v>
      </c>
      <c r="N2" s="171"/>
      <c r="O2" s="171"/>
    </row>
    <row r="3" spans="1:15" ht="16.5" x14ac:dyDescent="0.3">
      <c r="A3" s="169"/>
      <c r="B3" s="172" t="s">
        <v>0</v>
      </c>
      <c r="C3" s="172"/>
      <c r="D3" s="172"/>
      <c r="E3" s="172"/>
      <c r="F3" s="172"/>
      <c r="G3" s="172"/>
      <c r="H3" s="172"/>
      <c r="I3" s="172"/>
      <c r="J3" s="172"/>
      <c r="K3" s="172"/>
      <c r="L3" s="172"/>
      <c r="M3" s="170" t="str">
        <f>Identificación!I3</f>
        <v>Versión: 2</v>
      </c>
      <c r="N3" s="171"/>
      <c r="O3" s="171"/>
    </row>
    <row r="4" spans="1:15" ht="16.5" x14ac:dyDescent="0.3">
      <c r="A4" s="169"/>
      <c r="B4" s="172"/>
      <c r="C4" s="172"/>
      <c r="D4" s="172"/>
      <c r="E4" s="172"/>
      <c r="F4" s="172"/>
      <c r="G4" s="172"/>
      <c r="H4" s="172"/>
      <c r="I4" s="172"/>
      <c r="J4" s="172"/>
      <c r="K4" s="172"/>
      <c r="L4" s="172"/>
      <c r="M4" s="173" t="s">
        <v>207</v>
      </c>
      <c r="N4" s="173"/>
      <c r="O4" s="173"/>
    </row>
    <row r="5" spans="1:15" ht="16.5" x14ac:dyDescent="0.3">
      <c r="A5" s="185"/>
      <c r="B5" s="186"/>
      <c r="C5" s="186"/>
      <c r="D5" s="186"/>
      <c r="E5" s="186"/>
      <c r="F5" s="186"/>
      <c r="G5" s="186"/>
      <c r="H5" s="186"/>
      <c r="I5" s="186"/>
      <c r="J5" s="186"/>
      <c r="K5" s="186"/>
      <c r="L5" s="186"/>
      <c r="M5" s="186"/>
      <c r="N5" s="186"/>
      <c r="O5" s="187"/>
    </row>
    <row r="6" spans="1:15" ht="16.5" x14ac:dyDescent="0.3">
      <c r="A6" s="179" t="s">
        <v>1</v>
      </c>
      <c r="B6" s="179"/>
      <c r="C6" s="180" t="str">
        <f>Identificación!C7</f>
        <v>Eficiencia en la gestión del Talento Humano</v>
      </c>
      <c r="D6" s="180"/>
      <c r="E6" s="180"/>
      <c r="F6" s="180"/>
      <c r="G6" s="180"/>
      <c r="H6" s="180"/>
      <c r="I6" s="180"/>
      <c r="J6" s="180"/>
      <c r="K6" s="180"/>
      <c r="L6" s="180"/>
      <c r="M6" s="180"/>
      <c r="N6" s="180"/>
      <c r="O6" s="181"/>
    </row>
    <row r="7" spans="1:15" ht="16.5" x14ac:dyDescent="0.3">
      <c r="A7" s="179" t="s">
        <v>3</v>
      </c>
      <c r="B7" s="179"/>
      <c r="C7" s="180" t="s">
        <v>241</v>
      </c>
      <c r="D7" s="180"/>
      <c r="E7" s="180"/>
      <c r="F7" s="180"/>
      <c r="G7" s="180"/>
      <c r="H7" s="180"/>
      <c r="I7" s="180"/>
      <c r="J7" s="180"/>
      <c r="K7" s="180"/>
      <c r="L7" s="180"/>
      <c r="M7" s="180"/>
      <c r="N7" s="180"/>
      <c r="O7" s="181"/>
    </row>
    <row r="8" spans="1:15" ht="16.5" x14ac:dyDescent="0.3">
      <c r="A8" s="179" t="s">
        <v>5</v>
      </c>
      <c r="B8" s="179"/>
      <c r="C8" s="182"/>
      <c r="D8" s="182"/>
      <c r="E8" s="182"/>
      <c r="F8" s="182"/>
      <c r="G8" s="182"/>
      <c r="H8" s="183"/>
      <c r="I8" s="135" t="s">
        <v>6</v>
      </c>
      <c r="J8" s="132"/>
      <c r="K8" s="134"/>
      <c r="L8" s="176"/>
      <c r="M8" s="132"/>
      <c r="N8" s="132"/>
      <c r="O8" s="134"/>
    </row>
    <row r="9" spans="1:15" ht="16.5" x14ac:dyDescent="0.3">
      <c r="A9" s="179" t="s">
        <v>10</v>
      </c>
      <c r="B9" s="179"/>
      <c r="C9" s="182"/>
      <c r="D9" s="182"/>
      <c r="E9" s="182"/>
      <c r="F9" s="182"/>
      <c r="G9" s="182"/>
      <c r="H9" s="182"/>
      <c r="I9" s="182"/>
      <c r="J9" s="182"/>
      <c r="K9" s="182"/>
      <c r="L9" s="182"/>
      <c r="M9" s="182"/>
      <c r="N9" s="182"/>
      <c r="O9" s="183"/>
    </row>
    <row r="10" spans="1:15" ht="16.5" x14ac:dyDescent="0.3">
      <c r="A10" s="185"/>
      <c r="B10" s="186"/>
      <c r="C10" s="186"/>
      <c r="D10" s="186"/>
      <c r="E10" s="186"/>
      <c r="F10" s="186"/>
      <c r="G10" s="186"/>
      <c r="H10" s="186"/>
      <c r="I10" s="186"/>
      <c r="J10" s="186"/>
      <c r="K10" s="186"/>
      <c r="L10" s="186"/>
      <c r="M10" s="186"/>
      <c r="N10" s="186"/>
      <c r="O10" s="187"/>
    </row>
    <row r="11" spans="1:15" ht="21" customHeight="1" x14ac:dyDescent="0.3">
      <c r="A11" s="188" t="s">
        <v>14</v>
      </c>
      <c r="B11" s="188"/>
      <c r="C11" s="188"/>
      <c r="D11" s="188"/>
      <c r="E11" s="188"/>
      <c r="F11" s="188"/>
      <c r="G11" s="188"/>
      <c r="H11" s="188"/>
      <c r="I11" s="188"/>
      <c r="J11" s="188"/>
      <c r="K11" s="188"/>
      <c r="L11" s="188"/>
      <c r="M11" s="188"/>
      <c r="N11" s="188"/>
      <c r="O11" s="188"/>
    </row>
    <row r="12" spans="1:15" ht="27" customHeight="1" x14ac:dyDescent="0.3">
      <c r="A12" s="45" t="s">
        <v>18</v>
      </c>
      <c r="B12" s="189" t="s">
        <v>30</v>
      </c>
      <c r="C12" s="190"/>
      <c r="D12" s="1" t="s">
        <v>16</v>
      </c>
      <c r="E12" s="1" t="s">
        <v>19</v>
      </c>
      <c r="F12" s="1" t="s">
        <v>20</v>
      </c>
      <c r="G12" s="1" t="s">
        <v>21</v>
      </c>
      <c r="H12" s="1" t="s">
        <v>22</v>
      </c>
      <c r="I12" s="1" t="s">
        <v>23</v>
      </c>
      <c r="J12" s="1" t="s">
        <v>24</v>
      </c>
      <c r="K12" s="1" t="s">
        <v>25</v>
      </c>
      <c r="L12" s="1" t="s">
        <v>26</v>
      </c>
      <c r="M12" s="1" t="s">
        <v>27</v>
      </c>
      <c r="N12" s="1" t="s">
        <v>28</v>
      </c>
      <c r="O12" s="1" t="s">
        <v>29</v>
      </c>
    </row>
    <row r="13" spans="1:15" ht="45" customHeight="1" x14ac:dyDescent="0.3">
      <c r="A13" s="177" t="str">
        <f>Identificación!$B$15</f>
        <v>RETENCIÓN PERSONAL DE PLANTA</v>
      </c>
      <c r="B13" s="47" t="str">
        <f>Identificación!E15</f>
        <v>Cantidad de vancantes definitivas de empleos de derechos de carrera y Libre Nombramiento y Remoción</v>
      </c>
      <c r="C13" s="2" t="str">
        <f>Identificación!D15</f>
        <v>a</v>
      </c>
      <c r="D13" s="87">
        <v>24</v>
      </c>
      <c r="E13" s="88">
        <v>25</v>
      </c>
      <c r="F13" s="89">
        <v>25</v>
      </c>
      <c r="G13" s="3">
        <v>26</v>
      </c>
      <c r="H13" s="3">
        <v>26</v>
      </c>
      <c r="I13" s="3">
        <v>26</v>
      </c>
      <c r="J13" s="3"/>
      <c r="K13" s="3"/>
      <c r="L13" s="3"/>
      <c r="M13" s="3"/>
      <c r="N13" s="3"/>
      <c r="O13" s="3"/>
    </row>
    <row r="14" spans="1:15" ht="31.5" customHeight="1" x14ac:dyDescent="0.3">
      <c r="A14" s="178"/>
      <c r="B14" s="47" t="str">
        <f>Identificación!E16</f>
        <v>Sumatoria total de empleos con derechos de carrera y Libre Nombramiento y Remoción</v>
      </c>
      <c r="C14" s="2" t="str">
        <f>Identificación!D16</f>
        <v xml:space="preserve">b </v>
      </c>
      <c r="D14" s="87">
        <v>75</v>
      </c>
      <c r="E14" s="88">
        <v>75</v>
      </c>
      <c r="F14" s="89">
        <v>75</v>
      </c>
      <c r="G14" s="3">
        <v>75</v>
      </c>
      <c r="H14" s="3">
        <v>75</v>
      </c>
      <c r="I14" s="3">
        <v>75</v>
      </c>
      <c r="J14" s="3"/>
      <c r="K14" s="3"/>
      <c r="L14" s="3"/>
      <c r="M14" s="3"/>
      <c r="N14" s="3"/>
      <c r="O14" s="3"/>
    </row>
    <row r="15" spans="1:15" ht="31.5" customHeight="1" x14ac:dyDescent="0.3">
      <c r="A15" s="177" t="str">
        <f>Identificación!$B$17</f>
        <v>OPORTUNIDAD ASCENSO</v>
      </c>
      <c r="B15" s="47" t="str">
        <f>Identificación!E17</f>
        <v>Número funcionarios con derechos de carrera en encargo</v>
      </c>
      <c r="C15" s="2" t="str">
        <f>Identificación!D17</f>
        <v>a</v>
      </c>
      <c r="D15" s="84">
        <v>23</v>
      </c>
      <c r="E15" s="85">
        <v>23</v>
      </c>
      <c r="F15" s="86">
        <v>23</v>
      </c>
      <c r="G15" s="3">
        <v>23</v>
      </c>
      <c r="H15" s="3">
        <v>23</v>
      </c>
      <c r="I15" s="3">
        <v>23</v>
      </c>
      <c r="J15" s="3"/>
      <c r="K15" s="3"/>
      <c r="L15" s="3"/>
      <c r="M15" s="3"/>
      <c r="N15" s="3"/>
      <c r="O15" s="3"/>
    </row>
    <row r="16" spans="1:15" ht="31.5" customHeight="1" x14ac:dyDescent="0.3">
      <c r="A16" s="178"/>
      <c r="B16" s="47" t="str">
        <f>Identificación!E18</f>
        <v>Sumatoria total de funcionarios con derechos de carrera</v>
      </c>
      <c r="C16" s="2" t="str">
        <f>Identificación!D18</f>
        <v>b</v>
      </c>
      <c r="D16" s="84">
        <v>30</v>
      </c>
      <c r="E16" s="85">
        <v>30</v>
      </c>
      <c r="F16" s="86">
        <v>30</v>
      </c>
      <c r="G16" s="3">
        <v>30</v>
      </c>
      <c r="H16" s="3">
        <v>30</v>
      </c>
      <c r="I16" s="3">
        <v>30</v>
      </c>
      <c r="J16" s="3"/>
      <c r="K16" s="3"/>
      <c r="L16" s="3"/>
      <c r="M16" s="3"/>
      <c r="N16" s="3"/>
      <c r="O16" s="3"/>
    </row>
    <row r="17" spans="1:19" ht="31.5" customHeight="1" x14ac:dyDescent="0.3">
      <c r="A17" s="174" t="str">
        <f>Identificación!B19</f>
        <v>TASA DE ACCIDENTALIDAD</v>
      </c>
      <c r="B17" s="48" t="str">
        <f>Identificación!E19</f>
        <v>Número de Accidentes de Trabajo reportados</v>
      </c>
      <c r="C17" s="2" t="str">
        <f>Identificación!D19</f>
        <v>a</v>
      </c>
      <c r="D17" s="3">
        <v>0</v>
      </c>
      <c r="E17" s="3">
        <v>1</v>
      </c>
      <c r="F17" s="3">
        <v>0</v>
      </c>
      <c r="G17" s="3">
        <v>2</v>
      </c>
      <c r="H17" s="3">
        <v>10</v>
      </c>
      <c r="I17" s="3">
        <v>4</v>
      </c>
      <c r="J17" s="3"/>
      <c r="K17" s="3"/>
      <c r="L17" s="3"/>
      <c r="M17" s="3"/>
      <c r="N17" s="57"/>
      <c r="O17" s="57"/>
      <c r="P17" s="65"/>
    </row>
    <row r="18" spans="1:19" ht="31.5" customHeight="1" x14ac:dyDescent="0.3">
      <c r="A18" s="175"/>
      <c r="B18" s="48" t="str">
        <f>Identificación!E20</f>
        <v>Número de empleados y contratistas</v>
      </c>
      <c r="C18" s="2" t="str">
        <f>Identificación!D20</f>
        <v>b</v>
      </c>
      <c r="D18" s="3">
        <f>74+29+491</f>
        <v>594</v>
      </c>
      <c r="E18" s="3">
        <f>+D18+506</f>
        <v>1100</v>
      </c>
      <c r="F18" s="3">
        <f>1099+149</f>
        <v>1248</v>
      </c>
      <c r="G18" s="3">
        <f>1248+37+2</f>
        <v>1287</v>
      </c>
      <c r="H18" s="3">
        <f>+G18+76</f>
        <v>1363</v>
      </c>
      <c r="I18" s="3">
        <f>+H18+52+21</f>
        <v>1436</v>
      </c>
      <c r="J18" s="3"/>
      <c r="K18" s="3"/>
      <c r="L18" s="3"/>
      <c r="M18" s="3"/>
      <c r="N18" s="3"/>
      <c r="O18" s="3"/>
      <c r="S18" s="90">
        <f>10/1363</f>
        <v>7.3367571533382242E-3</v>
      </c>
    </row>
    <row r="19" spans="1:19" ht="47.25" customHeight="1" x14ac:dyDescent="0.3">
      <c r="A19" s="174" t="str">
        <f>Identificación!B21</f>
        <v>PARTICIPACIÓN OFERTA DE CAPACITACIÓN, BIENESTAR E INCENTIVOS</v>
      </c>
      <c r="B19" s="48" t="str">
        <f>Identificación!E21</f>
        <v>Sumatoria de asistencias a actividades de bienestar, capacitación e incentivos realizadas en el periodo</v>
      </c>
      <c r="C19" s="2" t="s">
        <v>48</v>
      </c>
      <c r="D19" s="7">
        <v>34</v>
      </c>
      <c r="E19" s="7">
        <v>17</v>
      </c>
      <c r="F19" s="7">
        <v>2689</v>
      </c>
      <c r="G19" s="7">
        <v>314</v>
      </c>
      <c r="H19" s="7">
        <v>390</v>
      </c>
      <c r="I19" s="7">
        <v>546</v>
      </c>
      <c r="J19" s="7"/>
      <c r="K19" s="7"/>
      <c r="L19" s="7"/>
      <c r="M19" s="7"/>
      <c r="N19" s="7"/>
      <c r="O19" s="7"/>
    </row>
    <row r="20" spans="1:19" ht="31.5" customHeight="1" x14ac:dyDescent="0.3">
      <c r="A20" s="175"/>
      <c r="B20" s="48" t="str">
        <f>Identificación!E22</f>
        <v>Actividades de bienestar capacitación e incentivos realizadas en el periodo</v>
      </c>
      <c r="C20" s="2" t="str">
        <f>Identificación!D26</f>
        <v>b</v>
      </c>
      <c r="D20" s="7">
        <v>1</v>
      </c>
      <c r="E20" s="7">
        <v>1</v>
      </c>
      <c r="F20" s="7">
        <v>10</v>
      </c>
      <c r="G20" s="7">
        <v>10</v>
      </c>
      <c r="H20" s="7">
        <v>6</v>
      </c>
      <c r="I20" s="7">
        <v>6</v>
      </c>
      <c r="J20" s="7"/>
      <c r="K20" s="7"/>
      <c r="L20" s="7"/>
      <c r="M20" s="7"/>
      <c r="N20" s="7"/>
      <c r="O20" s="7"/>
    </row>
    <row r="21" spans="1:19" ht="31.5" customHeight="1" x14ac:dyDescent="0.3">
      <c r="A21" s="184" t="str">
        <f>Identificación!$B$23</f>
        <v>RECAUDO INCAPACIDADES CON EPS</v>
      </c>
      <c r="B21" s="48" t="str">
        <f>Identificación!E23</f>
        <v>Suma total del valor recaudado por incapacidades en el mes</v>
      </c>
      <c r="C21" s="2" t="str">
        <f>Identificación!D23</f>
        <v>a</v>
      </c>
      <c r="D21" s="3">
        <v>0</v>
      </c>
      <c r="E21" s="3">
        <v>0</v>
      </c>
      <c r="F21" s="3">
        <v>0</v>
      </c>
      <c r="G21" s="3">
        <v>1554210</v>
      </c>
      <c r="H21" s="3">
        <v>0</v>
      </c>
      <c r="I21" s="3">
        <v>3348520</v>
      </c>
      <c r="J21" s="3"/>
      <c r="K21" s="3"/>
      <c r="L21" s="3"/>
      <c r="M21" s="3"/>
      <c r="N21" s="3"/>
      <c r="O21" s="3"/>
      <c r="R21" s="44">
        <f>+I22-I21-68282873</f>
        <v>6590608</v>
      </c>
    </row>
    <row r="22" spans="1:19" ht="31.5" customHeight="1" x14ac:dyDescent="0.3">
      <c r="A22" s="175"/>
      <c r="B22" s="48" t="str">
        <f>Identificación!E24</f>
        <v>Suma total del valor por recaudar por concepto de incapacidades a la fecha</v>
      </c>
      <c r="C22" s="2" t="s">
        <v>55</v>
      </c>
      <c r="D22" s="3">
        <f>4898196+68282873</f>
        <v>73181069</v>
      </c>
      <c r="E22" s="3">
        <f>1507828+D22</f>
        <v>74688897</v>
      </c>
      <c r="F22" s="3">
        <f>309802+E22</f>
        <v>74998699</v>
      </c>
      <c r="G22" s="3">
        <f>909959+F22</f>
        <v>75908658</v>
      </c>
      <c r="H22" s="3">
        <f>+G22+900835</f>
        <v>76809493</v>
      </c>
      <c r="I22" s="3">
        <f>+H22+934209+478299</f>
        <v>78222001</v>
      </c>
      <c r="J22" s="3"/>
      <c r="K22" s="3"/>
      <c r="L22" s="3"/>
      <c r="M22" s="3"/>
      <c r="N22" s="3"/>
      <c r="O22" s="3"/>
    </row>
    <row r="23" spans="1:19" ht="31.5" customHeight="1" x14ac:dyDescent="0.3">
      <c r="A23" s="174" t="str">
        <f>Identificación!B25</f>
        <v>ALCANCE  EVALUACIÓN DE DESEMPEÑO</v>
      </c>
      <c r="B23" s="48" t="str">
        <f>Identificación!E25</f>
        <v>Funcionarios que realizaron sus evaluaciones en los términos señalados por la normatividad</v>
      </c>
      <c r="C23" s="2" t="s">
        <v>48</v>
      </c>
      <c r="D23" s="7">
        <v>30</v>
      </c>
      <c r="E23" s="7">
        <v>0</v>
      </c>
      <c r="F23" s="7">
        <v>0</v>
      </c>
      <c r="G23" s="7">
        <v>0</v>
      </c>
      <c r="H23" s="7">
        <v>0</v>
      </c>
      <c r="I23" s="7">
        <v>10</v>
      </c>
      <c r="J23" s="7"/>
      <c r="K23" s="7"/>
      <c r="L23" s="7"/>
      <c r="M23" s="7"/>
      <c r="N23" s="7"/>
      <c r="O23" s="7"/>
    </row>
    <row r="24" spans="1:19" ht="31.5" customHeight="1" x14ac:dyDescent="0.3">
      <c r="A24" s="175"/>
      <c r="B24" s="48" t="str">
        <f>Identificación!E26</f>
        <v>Total funcionarios con obligación de realizar evaluación de desempeño</v>
      </c>
      <c r="C24" s="2" t="s">
        <v>55</v>
      </c>
      <c r="D24" s="7">
        <v>30</v>
      </c>
      <c r="E24" s="7">
        <v>0</v>
      </c>
      <c r="F24" s="7">
        <v>0</v>
      </c>
      <c r="G24" s="7">
        <v>0</v>
      </c>
      <c r="H24" s="7">
        <v>0</v>
      </c>
      <c r="I24" s="7">
        <v>11</v>
      </c>
      <c r="J24" s="7"/>
      <c r="K24" s="7"/>
      <c r="L24" s="7"/>
      <c r="M24" s="7"/>
      <c r="N24" s="7"/>
      <c r="O24" s="7"/>
    </row>
  </sheetData>
  <mergeCells count="27">
    <mergeCell ref="A5:O5"/>
    <mergeCell ref="I8:K8"/>
    <mergeCell ref="A19:A20"/>
    <mergeCell ref="A10:O10"/>
    <mergeCell ref="A11:O11"/>
    <mergeCell ref="A9:B9"/>
    <mergeCell ref="C9:O9"/>
    <mergeCell ref="B12:C12"/>
    <mergeCell ref="A17:A18"/>
    <mergeCell ref="A23:A24"/>
    <mergeCell ref="L8:O8"/>
    <mergeCell ref="A13:A14"/>
    <mergeCell ref="A6:B6"/>
    <mergeCell ref="C6:O6"/>
    <mergeCell ref="A7:B7"/>
    <mergeCell ref="C7:O7"/>
    <mergeCell ref="A8:B8"/>
    <mergeCell ref="C8:H8"/>
    <mergeCell ref="A15:A16"/>
    <mergeCell ref="A21:A22"/>
    <mergeCell ref="A1:A4"/>
    <mergeCell ref="M1:O1"/>
    <mergeCell ref="M2:O2"/>
    <mergeCell ref="M3:O3"/>
    <mergeCell ref="B1:L2"/>
    <mergeCell ref="M4:O4"/>
    <mergeCell ref="B3:L4"/>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34"/>
  <sheetViews>
    <sheetView showGridLines="0" topLeftCell="A13" workbookViewId="0">
      <selection activeCell="B33" sqref="B33:N33"/>
    </sheetView>
  </sheetViews>
  <sheetFormatPr baseColWidth="10" defaultColWidth="14.42578125" defaultRowHeight="15" customHeight="1" x14ac:dyDescent="0.2"/>
  <cols>
    <col min="1" max="1" width="33.42578125" style="49" customWidth="1"/>
    <col min="2" max="2" width="14.85546875" style="49" customWidth="1"/>
    <col min="3" max="14" width="11.140625" style="49" customWidth="1"/>
    <col min="15" max="16384" width="14.42578125" style="49"/>
  </cols>
  <sheetData>
    <row r="1" spans="1:14" ht="15" customHeight="1" x14ac:dyDescent="0.2">
      <c r="A1" s="197"/>
      <c r="B1" s="191" t="s">
        <v>192</v>
      </c>
      <c r="C1" s="192"/>
      <c r="D1" s="192"/>
      <c r="E1" s="192"/>
      <c r="F1" s="192"/>
      <c r="G1" s="192"/>
      <c r="H1" s="192"/>
      <c r="I1" s="192"/>
      <c r="J1" s="192"/>
      <c r="K1" s="193"/>
      <c r="L1" s="171" t="str">
        <f>Identificación!I1</f>
        <v>Código: 1TR-GTH-IND-01</v>
      </c>
      <c r="M1" s="171"/>
      <c r="N1" s="171"/>
    </row>
    <row r="2" spans="1:14" ht="15" customHeight="1" x14ac:dyDescent="0.2">
      <c r="A2" s="198"/>
      <c r="B2" s="194"/>
      <c r="C2" s="195"/>
      <c r="D2" s="195"/>
      <c r="E2" s="195"/>
      <c r="F2" s="195"/>
      <c r="G2" s="195"/>
      <c r="H2" s="195"/>
      <c r="I2" s="195"/>
      <c r="J2" s="195"/>
      <c r="K2" s="196"/>
      <c r="L2" s="171" t="str">
        <f>Identificación!I2</f>
        <v>Fecha: 22/08/2018</v>
      </c>
      <c r="M2" s="171"/>
      <c r="N2" s="171"/>
    </row>
    <row r="3" spans="1:14" ht="20.25" customHeight="1" x14ac:dyDescent="0.2">
      <c r="A3" s="198"/>
      <c r="B3" s="191" t="s">
        <v>0</v>
      </c>
      <c r="C3" s="192"/>
      <c r="D3" s="192"/>
      <c r="E3" s="192"/>
      <c r="F3" s="192"/>
      <c r="G3" s="192"/>
      <c r="H3" s="192"/>
      <c r="I3" s="192"/>
      <c r="J3" s="192"/>
      <c r="K3" s="193"/>
      <c r="L3" s="171" t="str">
        <f>Identificación!I3</f>
        <v>Versión: 2</v>
      </c>
      <c r="M3" s="171"/>
      <c r="N3" s="171"/>
    </row>
    <row r="4" spans="1:14" ht="22.5" customHeight="1" x14ac:dyDescent="0.2">
      <c r="A4" s="199"/>
      <c r="B4" s="194"/>
      <c r="C4" s="195"/>
      <c r="D4" s="195"/>
      <c r="E4" s="195"/>
      <c r="F4" s="195"/>
      <c r="G4" s="195"/>
      <c r="H4" s="195"/>
      <c r="I4" s="195"/>
      <c r="J4" s="195"/>
      <c r="K4" s="196"/>
      <c r="L4" s="171" t="s">
        <v>208</v>
      </c>
      <c r="M4" s="171"/>
      <c r="N4" s="171"/>
    </row>
    <row r="5" spans="1:14" ht="14.25" customHeight="1" x14ac:dyDescent="0.2">
      <c r="A5" s="221"/>
      <c r="B5" s="222"/>
      <c r="C5" s="222"/>
      <c r="D5" s="222"/>
      <c r="E5" s="222"/>
      <c r="F5" s="222"/>
      <c r="G5" s="222"/>
      <c r="H5" s="222"/>
      <c r="I5" s="222"/>
      <c r="J5" s="222"/>
      <c r="K5" s="222"/>
      <c r="L5" s="222"/>
      <c r="M5" s="222"/>
      <c r="N5" s="223"/>
    </row>
    <row r="6" spans="1:14" ht="16.5" customHeight="1" x14ac:dyDescent="0.2">
      <c r="A6" s="201" t="s">
        <v>1</v>
      </c>
      <c r="B6" s="202"/>
      <c r="C6" s="203"/>
      <c r="D6" s="216" t="str">
        <f>Identificación!C7</f>
        <v>Eficiencia en la gestión del Talento Humano</v>
      </c>
      <c r="E6" s="202"/>
      <c r="F6" s="202"/>
      <c r="G6" s="202"/>
      <c r="H6" s="202"/>
      <c r="I6" s="202"/>
      <c r="J6" s="202"/>
      <c r="K6" s="202"/>
      <c r="L6" s="202"/>
      <c r="M6" s="202"/>
      <c r="N6" s="203"/>
    </row>
    <row r="7" spans="1:14" ht="16.5" customHeight="1" x14ac:dyDescent="0.2">
      <c r="A7" s="201" t="s">
        <v>4</v>
      </c>
      <c r="B7" s="202"/>
      <c r="C7" s="203"/>
      <c r="D7" s="216" t="str">
        <f>Seguimiento!C7</f>
        <v>Eliana Ivonn Castañeda</v>
      </c>
      <c r="E7" s="202"/>
      <c r="F7" s="202"/>
      <c r="G7" s="202"/>
      <c r="H7" s="202"/>
      <c r="I7" s="202"/>
      <c r="J7" s="202"/>
      <c r="K7" s="202"/>
      <c r="L7" s="202"/>
      <c r="M7" s="202"/>
      <c r="N7" s="203"/>
    </row>
    <row r="8" spans="1:14" ht="16.5" customHeight="1" x14ac:dyDescent="0.3">
      <c r="A8" s="217"/>
      <c r="B8" s="132"/>
      <c r="C8" s="132"/>
      <c r="D8" s="132"/>
      <c r="E8" s="132"/>
      <c r="F8" s="132"/>
      <c r="G8" s="132"/>
      <c r="H8" s="132"/>
      <c r="I8" s="132"/>
      <c r="J8" s="132"/>
      <c r="K8" s="132"/>
      <c r="L8" s="132"/>
      <c r="M8" s="132"/>
      <c r="N8" s="134"/>
    </row>
    <row r="9" spans="1:14" ht="21" customHeight="1" x14ac:dyDescent="0.3">
      <c r="A9" s="200" t="s">
        <v>7</v>
      </c>
      <c r="B9" s="132"/>
      <c r="C9" s="132"/>
      <c r="D9" s="132"/>
      <c r="E9" s="132"/>
      <c r="F9" s="132"/>
      <c r="G9" s="132"/>
      <c r="H9" s="132"/>
      <c r="I9" s="132"/>
      <c r="J9" s="132"/>
      <c r="K9" s="132"/>
      <c r="L9" s="132"/>
      <c r="M9" s="132"/>
      <c r="N9" s="134"/>
    </row>
    <row r="10" spans="1:14" ht="32.25" customHeight="1" x14ac:dyDescent="0.2">
      <c r="A10" s="66" t="s">
        <v>13</v>
      </c>
      <c r="B10" s="67" t="s">
        <v>219</v>
      </c>
      <c r="C10" s="68" t="s">
        <v>220</v>
      </c>
      <c r="D10" s="68" t="s">
        <v>19</v>
      </c>
      <c r="E10" s="68" t="s">
        <v>20</v>
      </c>
      <c r="F10" s="68" t="s">
        <v>21</v>
      </c>
      <c r="G10" s="68" t="s">
        <v>22</v>
      </c>
      <c r="H10" s="68" t="s">
        <v>23</v>
      </c>
      <c r="I10" s="68" t="s">
        <v>24</v>
      </c>
      <c r="J10" s="68" t="s">
        <v>25</v>
      </c>
      <c r="K10" s="68" t="s">
        <v>221</v>
      </c>
      <c r="L10" s="68" t="s">
        <v>27</v>
      </c>
      <c r="M10" s="68" t="s">
        <v>28</v>
      </c>
      <c r="N10" s="68" t="s">
        <v>29</v>
      </c>
    </row>
    <row r="11" spans="1:14" ht="38.25" customHeight="1" x14ac:dyDescent="0.2">
      <c r="A11" s="75" t="str">
        <f>+Identificación!I15</f>
        <v>Porcentaje de vacantes definitivas</v>
      </c>
      <c r="B11" s="70" t="s">
        <v>202</v>
      </c>
      <c r="C11" s="71">
        <f>+Seguimiento!D13/Seguimiento!D14</f>
        <v>0.32</v>
      </c>
      <c r="D11" s="71">
        <f>+Seguimiento!E13/Seguimiento!E14</f>
        <v>0.33333333333333331</v>
      </c>
      <c r="E11" s="71">
        <f>+Seguimiento!F13/Seguimiento!F14</f>
        <v>0.33333333333333331</v>
      </c>
      <c r="F11" s="71">
        <f>+Seguimiento!G13/Seguimiento!G14</f>
        <v>0.34666666666666668</v>
      </c>
      <c r="G11" s="71">
        <f>+Seguimiento!H13/Seguimiento!H14</f>
        <v>0.34666666666666668</v>
      </c>
      <c r="H11" s="71">
        <f>+Seguimiento!I13/Seguimiento!I14</f>
        <v>0.34666666666666668</v>
      </c>
      <c r="I11" s="71"/>
      <c r="J11" s="71"/>
      <c r="K11" s="71"/>
      <c r="L11" s="71"/>
      <c r="M11" s="71"/>
      <c r="N11" s="71"/>
    </row>
    <row r="12" spans="1:14" ht="38.25" customHeight="1" x14ac:dyDescent="0.2">
      <c r="A12" s="75" t="str">
        <f>+Identificación!I17</f>
        <v>Porcentaje de funcionarios en encargo</v>
      </c>
      <c r="B12" s="72">
        <v>0.7742</v>
      </c>
      <c r="C12" s="71">
        <f>+Seguimiento!D15/Seguimiento!D16</f>
        <v>0.76666666666666672</v>
      </c>
      <c r="D12" s="71">
        <f>+Seguimiento!E15/Seguimiento!E16</f>
        <v>0.76666666666666672</v>
      </c>
      <c r="E12" s="71">
        <f>+Seguimiento!F15/Seguimiento!F16</f>
        <v>0.76666666666666672</v>
      </c>
      <c r="F12" s="71">
        <f>+Seguimiento!G15/Seguimiento!G16</f>
        <v>0.76666666666666672</v>
      </c>
      <c r="G12" s="71">
        <f>+Seguimiento!H15/Seguimiento!H16</f>
        <v>0.76666666666666672</v>
      </c>
      <c r="H12" s="71">
        <f>+Seguimiento!I15/Seguimiento!I16</f>
        <v>0.76666666666666672</v>
      </c>
      <c r="I12" s="71"/>
      <c r="J12" s="71"/>
      <c r="K12" s="71"/>
      <c r="L12" s="71"/>
      <c r="M12" s="71"/>
      <c r="N12" s="71"/>
    </row>
    <row r="13" spans="1:14" ht="38.25" customHeight="1" x14ac:dyDescent="0.2">
      <c r="A13" s="75" t="str">
        <f>+Identificación!I19</f>
        <v>Cantidad de accidentes por cada 1000 trabajadores expuestos</v>
      </c>
      <c r="B13" s="70">
        <f>4.47*4</f>
        <v>17.88</v>
      </c>
      <c r="C13" s="73">
        <f>+Seguimiento!D17/Seguimiento!D18*100</f>
        <v>0</v>
      </c>
      <c r="D13" s="73">
        <f>+Seguimiento!E17/Seguimiento!E18*1000</f>
        <v>0.90909090909090906</v>
      </c>
      <c r="E13" s="73">
        <f>+Seguimiento!F17/Seguimiento!F18*1000</f>
        <v>0</v>
      </c>
      <c r="F13" s="73">
        <f>+Seguimiento!G17/Seguimiento!G18*1000</f>
        <v>1.5540015540015539</v>
      </c>
      <c r="G13" s="73">
        <f>+Seguimiento!H17/Seguimiento!H18*1000</f>
        <v>7.3367571533382243</v>
      </c>
      <c r="H13" s="73">
        <f>+Seguimiento!I17/Seguimiento!I18*1000</f>
        <v>2.785515320334262</v>
      </c>
      <c r="I13" s="73"/>
      <c r="J13" s="73"/>
      <c r="K13" s="73"/>
      <c r="L13" s="73"/>
      <c r="M13" s="73"/>
      <c r="N13" s="73"/>
    </row>
    <row r="14" spans="1:14" ht="38.25" customHeight="1" x14ac:dyDescent="0.2">
      <c r="A14" s="75" t="str">
        <f>+Identificación!I21</f>
        <v>Niveles de participación frente a la oferta de al entidad</v>
      </c>
      <c r="B14" s="70">
        <v>55.5</v>
      </c>
      <c r="C14" s="74">
        <f>+Seguimiento!D19/Seguimiento!D20</f>
        <v>34</v>
      </c>
      <c r="D14" s="74">
        <f>+Seguimiento!E19/Seguimiento!E20</f>
        <v>17</v>
      </c>
      <c r="E14" s="74">
        <f>+Seguimiento!F19/Seguimiento!F20</f>
        <v>268.89999999999998</v>
      </c>
      <c r="F14" s="74">
        <f>+Seguimiento!G19/Seguimiento!G20</f>
        <v>31.4</v>
      </c>
      <c r="G14" s="74">
        <f>+Seguimiento!H19/Seguimiento!H20</f>
        <v>65</v>
      </c>
      <c r="H14" s="74">
        <f>+Seguimiento!I19/Seguimiento!I20</f>
        <v>91</v>
      </c>
      <c r="I14" s="74"/>
      <c r="J14" s="74"/>
      <c r="K14" s="74"/>
      <c r="L14" s="74"/>
      <c r="M14" s="74"/>
      <c r="N14" s="74"/>
    </row>
    <row r="15" spans="1:14" ht="38.25" customHeight="1" x14ac:dyDescent="0.2">
      <c r="A15" s="75" t="str">
        <f>+Identificación!I23</f>
        <v>Porcentaje de recaudo por concepto de incapacidades</v>
      </c>
      <c r="B15" s="76">
        <v>0.44628636981024633</v>
      </c>
      <c r="C15" s="71">
        <f>+Seguimiento!D21/Seguimiento!D22</f>
        <v>0</v>
      </c>
      <c r="D15" s="71">
        <f>+Seguimiento!E21/Seguimiento!E22</f>
        <v>0</v>
      </c>
      <c r="E15" s="71">
        <f>+Seguimiento!F21/Seguimiento!F22</f>
        <v>0</v>
      </c>
      <c r="F15" s="71">
        <f>+Seguimiento!G21/Seguimiento!G22</f>
        <v>2.0474739521807908E-2</v>
      </c>
      <c r="G15" s="71">
        <f>+Seguimiento!H21/Seguimiento!H22</f>
        <v>0</v>
      </c>
      <c r="H15" s="71">
        <f>+Seguimiento!I21/Seguimiento!I22</f>
        <v>4.2807905157015866E-2</v>
      </c>
      <c r="I15" s="71"/>
      <c r="J15" s="71"/>
      <c r="K15" s="71"/>
      <c r="L15" s="71"/>
      <c r="M15" s="71"/>
      <c r="N15" s="71"/>
    </row>
    <row r="16" spans="1:14" ht="38.25" customHeight="1" x14ac:dyDescent="0.2">
      <c r="A16" s="75" t="str">
        <f>+Identificación!I25</f>
        <v>Nivel de cumplimiento de términos de las evaluaciones de desempeño</v>
      </c>
      <c r="B16" s="70" t="s">
        <v>202</v>
      </c>
      <c r="C16" s="74">
        <f>+Seguimiento!D23/Seguimiento!D24</f>
        <v>1</v>
      </c>
      <c r="D16" s="74" t="e">
        <f>+Seguimiento!E23/Seguimiento!E24</f>
        <v>#DIV/0!</v>
      </c>
      <c r="E16" s="74" t="e">
        <f>+Seguimiento!F23/Seguimiento!F24</f>
        <v>#DIV/0!</v>
      </c>
      <c r="F16" s="74" t="e">
        <f>+Seguimiento!G23/Seguimiento!G24</f>
        <v>#DIV/0!</v>
      </c>
      <c r="G16" s="74" t="e">
        <f>+Seguimiento!H23/Seguimiento!H24</f>
        <v>#DIV/0!</v>
      </c>
      <c r="H16" s="74">
        <f>+Seguimiento!I23/Seguimiento!I24</f>
        <v>0.90909090909090906</v>
      </c>
      <c r="I16" s="74"/>
      <c r="J16" s="74"/>
      <c r="K16" s="74"/>
      <c r="L16" s="74"/>
      <c r="M16" s="74"/>
      <c r="N16" s="74"/>
    </row>
    <row r="17" spans="1:14" ht="14.25" customHeight="1" x14ac:dyDescent="0.3">
      <c r="A17" s="224"/>
      <c r="B17" s="132"/>
      <c r="C17" s="132"/>
      <c r="D17" s="132"/>
      <c r="E17" s="132"/>
      <c r="F17" s="132"/>
      <c r="G17" s="132"/>
      <c r="H17" s="132"/>
      <c r="I17" s="132"/>
      <c r="J17" s="132"/>
      <c r="K17" s="132"/>
      <c r="L17" s="132"/>
      <c r="M17" s="132"/>
      <c r="N17" s="134"/>
    </row>
    <row r="18" spans="1:14" ht="18" customHeight="1" x14ac:dyDescent="0.3">
      <c r="A18" s="200" t="s">
        <v>32</v>
      </c>
      <c r="B18" s="132"/>
      <c r="C18" s="132"/>
      <c r="D18" s="132"/>
      <c r="E18" s="132"/>
      <c r="F18" s="132"/>
      <c r="G18" s="132"/>
      <c r="H18" s="132"/>
      <c r="I18" s="132"/>
      <c r="J18" s="132"/>
      <c r="K18" s="132"/>
      <c r="L18" s="132"/>
      <c r="M18" s="132"/>
      <c r="N18" s="134"/>
    </row>
    <row r="19" spans="1:14" ht="26.25" customHeight="1" x14ac:dyDescent="0.3">
      <c r="A19" s="211" t="s">
        <v>36</v>
      </c>
      <c r="B19" s="132"/>
      <c r="C19" s="132"/>
      <c r="D19" s="132"/>
      <c r="E19" s="132"/>
      <c r="F19" s="132"/>
      <c r="G19" s="134"/>
      <c r="H19" s="210" t="s">
        <v>37</v>
      </c>
      <c r="I19" s="132"/>
      <c r="J19" s="132"/>
      <c r="K19" s="134"/>
      <c r="L19" s="209" t="s">
        <v>39</v>
      </c>
      <c r="M19" s="132"/>
      <c r="N19" s="134"/>
    </row>
    <row r="20" spans="1:14" ht="33.75" customHeight="1" x14ac:dyDescent="0.3">
      <c r="A20" s="77" t="s">
        <v>41</v>
      </c>
      <c r="B20" s="212" t="s">
        <v>13</v>
      </c>
      <c r="C20" s="213"/>
      <c r="D20" s="144"/>
      <c r="E20" s="50" t="s">
        <v>44</v>
      </c>
      <c r="F20" s="51" t="s">
        <v>46</v>
      </c>
      <c r="G20" s="52" t="s">
        <v>47</v>
      </c>
      <c r="H20" s="78" t="s">
        <v>49</v>
      </c>
      <c r="I20" s="78" t="s">
        <v>50</v>
      </c>
      <c r="J20" s="78" t="s">
        <v>51</v>
      </c>
      <c r="K20" s="78" t="s">
        <v>52</v>
      </c>
      <c r="L20" s="79" t="s">
        <v>53</v>
      </c>
      <c r="M20" s="207" t="s">
        <v>54</v>
      </c>
      <c r="N20" s="144"/>
    </row>
    <row r="21" spans="1:14" ht="45" customHeight="1" x14ac:dyDescent="0.3">
      <c r="A21" s="83" t="str">
        <f>Seguimiento!A13</f>
        <v>RETENCIÓN PERSONAL DE PLANTA</v>
      </c>
      <c r="B21" s="214" t="str">
        <f>+A11</f>
        <v>Porcentaje de vacantes definitivas</v>
      </c>
      <c r="C21" s="164"/>
      <c r="D21" s="165"/>
      <c r="E21" s="81" t="s">
        <v>202</v>
      </c>
      <c r="F21" s="81" t="s">
        <v>202</v>
      </c>
      <c r="G21" s="81" t="s">
        <v>202</v>
      </c>
      <c r="H21" s="82">
        <f>SUM(Seguimiento!D13:F13)/SUM(Seguimiento!D14:F14)</f>
        <v>0.3288888888888889</v>
      </c>
      <c r="I21" s="82"/>
      <c r="J21" s="82"/>
      <c r="K21" s="82"/>
      <c r="L21" s="53"/>
      <c r="M21" s="208"/>
      <c r="N21" s="203"/>
    </row>
    <row r="22" spans="1:14" ht="39.75" customHeight="1" x14ac:dyDescent="0.3">
      <c r="A22" s="83" t="str">
        <f>Seguimiento!A15</f>
        <v>OPORTUNIDAD ASCENSO</v>
      </c>
      <c r="B22" s="214" t="str">
        <f t="shared" ref="B22:B26" si="0">+A12</f>
        <v>Porcentaje de funcionarios en encargo</v>
      </c>
      <c r="C22" s="164"/>
      <c r="D22" s="165"/>
      <c r="E22" s="81" t="s">
        <v>237</v>
      </c>
      <c r="F22" s="81" t="s">
        <v>239</v>
      </c>
      <c r="G22" s="81" t="s">
        <v>238</v>
      </c>
      <c r="H22" s="82">
        <f>SUM(Seguimiento!D15:F15)/SUM(Seguimiento!D16:F16)</f>
        <v>0.76666666666666672</v>
      </c>
      <c r="I22" s="82"/>
      <c r="J22" s="82"/>
      <c r="K22" s="82"/>
      <c r="L22" s="53"/>
      <c r="M22" s="208"/>
      <c r="N22" s="203"/>
    </row>
    <row r="23" spans="1:14" ht="42" customHeight="1" x14ac:dyDescent="0.3">
      <c r="A23" s="83" t="str">
        <f>Seguimiento!A17</f>
        <v>TASA DE ACCIDENTALIDAD</v>
      </c>
      <c r="B23" s="214" t="str">
        <f t="shared" si="0"/>
        <v>Cantidad de accidentes por cada 1000 trabajadores expuestos</v>
      </c>
      <c r="C23" s="164"/>
      <c r="D23" s="165"/>
      <c r="E23" s="81" t="s">
        <v>202</v>
      </c>
      <c r="F23" s="81" t="s">
        <v>202</v>
      </c>
      <c r="G23" s="81" t="s">
        <v>202</v>
      </c>
      <c r="H23" s="82">
        <f>SUM(Seguimiento!D17:F17)/SUM(Seguimiento!D18:F18)</f>
        <v>3.3990482664853839E-4</v>
      </c>
      <c r="I23" s="82"/>
      <c r="J23" s="82"/>
      <c r="K23" s="82"/>
      <c r="L23" s="53"/>
      <c r="M23" s="208"/>
      <c r="N23" s="203"/>
    </row>
    <row r="24" spans="1:14" ht="69" customHeight="1" x14ac:dyDescent="0.3">
      <c r="A24" s="83" t="str">
        <f>Seguimiento!A19</f>
        <v>PARTICIPACIÓN OFERTA DE CAPACITACIÓN, BIENESTAR E INCENTIVOS</v>
      </c>
      <c r="B24" s="214" t="str">
        <f t="shared" si="0"/>
        <v>Niveles de participación frente a la oferta de al entidad</v>
      </c>
      <c r="C24" s="164"/>
      <c r="D24" s="165"/>
      <c r="E24" s="81" t="s">
        <v>229</v>
      </c>
      <c r="F24" s="81" t="s">
        <v>230</v>
      </c>
      <c r="G24" s="81" t="s">
        <v>231</v>
      </c>
      <c r="H24" s="82">
        <f>SUM(Seguimiento!D19:F19)/SUM(Seguimiento!D20:F20)</f>
        <v>228.33333333333334</v>
      </c>
      <c r="I24" s="82"/>
      <c r="J24" s="82"/>
      <c r="K24" s="82"/>
      <c r="L24" s="53"/>
      <c r="M24" s="208"/>
      <c r="N24" s="203"/>
    </row>
    <row r="25" spans="1:14" ht="45.75" customHeight="1" x14ac:dyDescent="0.3">
      <c r="A25" s="83" t="str">
        <f>Seguimiento!A21</f>
        <v>RECAUDO INCAPACIDADES CON EPS</v>
      </c>
      <c r="B25" s="214" t="str">
        <f t="shared" si="0"/>
        <v>Porcentaje de recaudo por concepto de incapacidades</v>
      </c>
      <c r="C25" s="164"/>
      <c r="D25" s="165"/>
      <c r="E25" s="81" t="s">
        <v>232</v>
      </c>
      <c r="F25" s="81" t="s">
        <v>233</v>
      </c>
      <c r="G25" s="81" t="s">
        <v>234</v>
      </c>
      <c r="H25" s="82">
        <f>SUM(Seguimiento!D21:F21)/SUM(Seguimiento!D22:F22)</f>
        <v>0</v>
      </c>
      <c r="I25" s="82"/>
      <c r="J25" s="82"/>
      <c r="K25" s="82"/>
      <c r="L25" s="53"/>
      <c r="M25" s="208"/>
      <c r="N25" s="203"/>
    </row>
    <row r="26" spans="1:14" ht="45" customHeight="1" x14ac:dyDescent="0.3">
      <c r="A26" s="83" t="str">
        <f>Seguimiento!A23</f>
        <v>ALCANCE  EVALUACIÓN DE DESEMPEÑO</v>
      </c>
      <c r="B26" s="214" t="str">
        <f t="shared" si="0"/>
        <v>Nivel de cumplimiento de términos de las evaluaciones de desempeño</v>
      </c>
      <c r="C26" s="164"/>
      <c r="D26" s="165"/>
      <c r="E26" s="81" t="s">
        <v>235</v>
      </c>
      <c r="F26" s="81" t="s">
        <v>195</v>
      </c>
      <c r="G26" s="81" t="s">
        <v>236</v>
      </c>
      <c r="H26" s="82">
        <f>SUM(Seguimiento!D23:F23)/SUM(Seguimiento!D24:F24)</f>
        <v>1</v>
      </c>
      <c r="I26" s="82"/>
      <c r="J26" s="82"/>
      <c r="K26" s="82"/>
      <c r="L26" s="53"/>
      <c r="M26" s="208"/>
      <c r="N26" s="203"/>
    </row>
    <row r="28" spans="1:14" ht="17.25" customHeight="1" x14ac:dyDescent="0.2">
      <c r="A28" s="204" t="s">
        <v>67</v>
      </c>
      <c r="B28" s="205"/>
      <c r="C28" s="205"/>
      <c r="D28" s="205"/>
      <c r="E28" s="205"/>
      <c r="F28" s="205"/>
      <c r="G28" s="205"/>
      <c r="H28" s="205"/>
      <c r="I28" s="205"/>
      <c r="J28" s="205"/>
      <c r="K28" s="205"/>
      <c r="L28" s="205"/>
      <c r="M28" s="205"/>
      <c r="N28" s="206"/>
    </row>
    <row r="29" spans="1:14" ht="37.5" customHeight="1" x14ac:dyDescent="0.2">
      <c r="A29" s="80" t="str">
        <f>+A21</f>
        <v>RETENCIÓN PERSONAL DE PLANTA</v>
      </c>
      <c r="B29" s="215" t="s">
        <v>243</v>
      </c>
      <c r="C29" s="202"/>
      <c r="D29" s="202"/>
      <c r="E29" s="202"/>
      <c r="F29" s="202"/>
      <c r="G29" s="202"/>
      <c r="H29" s="202"/>
      <c r="I29" s="202"/>
      <c r="J29" s="202"/>
      <c r="K29" s="202"/>
      <c r="L29" s="202"/>
      <c r="M29" s="202"/>
      <c r="N29" s="203"/>
    </row>
    <row r="30" spans="1:14" ht="37.5" customHeight="1" x14ac:dyDescent="0.2">
      <c r="A30" s="80" t="str">
        <f t="shared" ref="A30:A34" si="1">+A22</f>
        <v>OPORTUNIDAD ASCENSO</v>
      </c>
      <c r="B30" s="215" t="s">
        <v>244</v>
      </c>
      <c r="C30" s="202"/>
      <c r="D30" s="202"/>
      <c r="E30" s="202"/>
      <c r="F30" s="202"/>
      <c r="G30" s="202"/>
      <c r="H30" s="202"/>
      <c r="I30" s="202"/>
      <c r="J30" s="202"/>
      <c r="K30" s="202"/>
      <c r="L30" s="202"/>
      <c r="M30" s="202"/>
      <c r="N30" s="203"/>
    </row>
    <row r="31" spans="1:14" ht="37.5" customHeight="1" x14ac:dyDescent="0.2">
      <c r="A31" s="80" t="str">
        <f t="shared" si="1"/>
        <v>TASA DE ACCIDENTALIDAD</v>
      </c>
      <c r="B31" s="218" t="s">
        <v>242</v>
      </c>
      <c r="C31" s="219"/>
      <c r="D31" s="219"/>
      <c r="E31" s="219"/>
      <c r="F31" s="219"/>
      <c r="G31" s="219"/>
      <c r="H31" s="219"/>
      <c r="I31" s="219"/>
      <c r="J31" s="219"/>
      <c r="K31" s="219"/>
      <c r="L31" s="219"/>
      <c r="M31" s="219"/>
      <c r="N31" s="220"/>
    </row>
    <row r="32" spans="1:14" ht="37.5" customHeight="1" x14ac:dyDescent="0.2">
      <c r="A32" s="80" t="str">
        <f t="shared" si="1"/>
        <v>PARTICIPACIÓN OFERTA DE CAPACITACIÓN, BIENESTAR E INCENTIVOS</v>
      </c>
      <c r="B32" s="215" t="s">
        <v>246</v>
      </c>
      <c r="C32" s="202"/>
      <c r="D32" s="202"/>
      <c r="E32" s="202"/>
      <c r="F32" s="202"/>
      <c r="G32" s="202"/>
      <c r="H32" s="202"/>
      <c r="I32" s="202"/>
      <c r="J32" s="202"/>
      <c r="K32" s="202"/>
      <c r="L32" s="202"/>
      <c r="M32" s="202"/>
      <c r="N32" s="203"/>
    </row>
    <row r="33" spans="1:14" ht="37.5" customHeight="1" x14ac:dyDescent="0.2">
      <c r="A33" s="80" t="str">
        <f t="shared" si="1"/>
        <v>RECAUDO INCAPACIDADES CON EPS</v>
      </c>
      <c r="B33" s="218" t="s">
        <v>247</v>
      </c>
      <c r="C33" s="219"/>
      <c r="D33" s="219"/>
      <c r="E33" s="219"/>
      <c r="F33" s="219"/>
      <c r="G33" s="219"/>
      <c r="H33" s="219"/>
      <c r="I33" s="219"/>
      <c r="J33" s="219"/>
      <c r="K33" s="219"/>
      <c r="L33" s="219"/>
      <c r="M33" s="219"/>
      <c r="N33" s="220"/>
    </row>
    <row r="34" spans="1:14" ht="37.5" customHeight="1" x14ac:dyDescent="0.2">
      <c r="A34" s="80" t="str">
        <f t="shared" si="1"/>
        <v>ALCANCE  EVALUACIÓN DE DESEMPEÑO</v>
      </c>
      <c r="B34" s="215" t="s">
        <v>245</v>
      </c>
      <c r="C34" s="202"/>
      <c r="D34" s="202"/>
      <c r="E34" s="202"/>
      <c r="F34" s="202"/>
      <c r="G34" s="202"/>
      <c r="H34" s="202"/>
      <c r="I34" s="202"/>
      <c r="J34" s="202"/>
      <c r="K34" s="202"/>
      <c r="L34" s="202"/>
      <c r="M34" s="202"/>
      <c r="N34" s="203"/>
    </row>
  </sheetData>
  <mergeCells count="40">
    <mergeCell ref="A5:N5"/>
    <mergeCell ref="B29:N29"/>
    <mergeCell ref="M22:N22"/>
    <mergeCell ref="M23:N23"/>
    <mergeCell ref="M25:N25"/>
    <mergeCell ref="M26:N26"/>
    <mergeCell ref="M24:N24"/>
    <mergeCell ref="B24:D24"/>
    <mergeCell ref="A17:N17"/>
    <mergeCell ref="D6:N6"/>
    <mergeCell ref="B34:N34"/>
    <mergeCell ref="A7:C7"/>
    <mergeCell ref="D7:N7"/>
    <mergeCell ref="A9:N9"/>
    <mergeCell ref="A8:N8"/>
    <mergeCell ref="B30:N30"/>
    <mergeCell ref="B31:N31"/>
    <mergeCell ref="B32:N32"/>
    <mergeCell ref="B33:N33"/>
    <mergeCell ref="A1:A4"/>
    <mergeCell ref="A18:N18"/>
    <mergeCell ref="A6:C6"/>
    <mergeCell ref="A28:N28"/>
    <mergeCell ref="M20:N20"/>
    <mergeCell ref="M21:N21"/>
    <mergeCell ref="L19:N19"/>
    <mergeCell ref="H19:K19"/>
    <mergeCell ref="A19:G19"/>
    <mergeCell ref="B20:D20"/>
    <mergeCell ref="B26:D26"/>
    <mergeCell ref="B22:D22"/>
    <mergeCell ref="B23:D23"/>
    <mergeCell ref="B21:D21"/>
    <mergeCell ref="B25:D25"/>
    <mergeCell ref="L1:N1"/>
    <mergeCell ref="L2:N2"/>
    <mergeCell ref="L3:N3"/>
    <mergeCell ref="L4:N4"/>
    <mergeCell ref="B1:K2"/>
    <mergeCell ref="B3:K4"/>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L21:L26</xm:sqref>
        </x14:dataValidation>
        <x14:dataValidation type="list" allowBlank="1" xr:uid="{00000000-0002-0000-0200-000001000000}">
          <x14:formula1>
            <xm:f>Listas!$C$2:$C$5</xm:f>
          </x14:formula1>
          <xm:sqref>M21:M26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8" t="s">
        <v>62</v>
      </c>
      <c r="B1" s="9" t="s">
        <v>63</v>
      </c>
      <c r="C1" s="10" t="s">
        <v>64</v>
      </c>
      <c r="D1" s="11" t="s">
        <v>65</v>
      </c>
      <c r="E1" s="12" t="s">
        <v>66</v>
      </c>
      <c r="F1" s="13"/>
      <c r="G1" s="15"/>
      <c r="H1" s="16"/>
      <c r="I1" s="16"/>
      <c r="J1" s="16"/>
      <c r="K1" s="16"/>
      <c r="L1" s="16"/>
      <c r="M1" s="16"/>
      <c r="N1" s="16"/>
      <c r="O1" s="16"/>
      <c r="P1" s="16"/>
      <c r="Q1" s="16"/>
      <c r="R1" s="16"/>
      <c r="S1" s="16"/>
      <c r="T1" s="16"/>
      <c r="U1" s="16"/>
      <c r="V1" s="16"/>
      <c r="W1" s="16"/>
      <c r="X1" s="16"/>
      <c r="Y1" s="16"/>
      <c r="Z1" s="16"/>
    </row>
    <row r="2" spans="1:26" ht="16.5" customHeight="1" x14ac:dyDescent="0.3">
      <c r="A2" s="17" t="s">
        <v>68</v>
      </c>
      <c r="B2" s="18" t="s">
        <v>69</v>
      </c>
      <c r="C2" s="19" t="s">
        <v>60</v>
      </c>
      <c r="D2" s="20" t="s">
        <v>70</v>
      </c>
      <c r="E2" s="21" t="s">
        <v>71</v>
      </c>
      <c r="F2" s="22"/>
      <c r="G2" s="15"/>
      <c r="H2" s="16"/>
      <c r="I2" s="16"/>
      <c r="J2" s="16"/>
      <c r="K2" s="16"/>
      <c r="L2" s="16"/>
      <c r="M2" s="16"/>
      <c r="N2" s="16"/>
      <c r="O2" s="16"/>
      <c r="P2" s="16"/>
      <c r="Q2" s="16"/>
      <c r="R2" s="16"/>
      <c r="S2" s="16"/>
      <c r="T2" s="16"/>
      <c r="U2" s="16"/>
      <c r="V2" s="16"/>
      <c r="W2" s="16"/>
      <c r="X2" s="16"/>
      <c r="Y2" s="16"/>
      <c r="Z2" s="16"/>
    </row>
    <row r="3" spans="1:26" ht="16.5" customHeight="1" x14ac:dyDescent="0.3">
      <c r="A3" s="23" t="s">
        <v>72</v>
      </c>
      <c r="B3" s="24" t="s">
        <v>35</v>
      </c>
      <c r="C3" s="19" t="s">
        <v>73</v>
      </c>
      <c r="D3" s="20" t="s">
        <v>74</v>
      </c>
      <c r="E3" s="21" t="s">
        <v>75</v>
      </c>
      <c r="F3" s="25"/>
      <c r="G3" s="16"/>
      <c r="H3" s="16"/>
      <c r="I3" s="16"/>
      <c r="J3" s="16"/>
      <c r="K3" s="16"/>
      <c r="L3" s="16"/>
      <c r="M3" s="16"/>
      <c r="N3" s="16"/>
      <c r="O3" s="16"/>
      <c r="P3" s="16"/>
      <c r="Q3" s="16"/>
      <c r="R3" s="16"/>
      <c r="S3" s="16"/>
      <c r="T3" s="16"/>
      <c r="U3" s="16"/>
      <c r="V3" s="16"/>
      <c r="W3" s="16"/>
      <c r="X3" s="16"/>
      <c r="Y3" s="16"/>
      <c r="Z3" s="16"/>
    </row>
    <row r="4" spans="1:26" ht="16.5" customHeight="1" x14ac:dyDescent="0.3">
      <c r="A4" s="17" t="s">
        <v>77</v>
      </c>
      <c r="B4" s="24" t="s">
        <v>78</v>
      </c>
      <c r="C4" s="26" t="s">
        <v>61</v>
      </c>
      <c r="D4" s="27" t="s">
        <v>79</v>
      </c>
      <c r="E4" s="21" t="s">
        <v>80</v>
      </c>
      <c r="F4" s="22"/>
      <c r="G4" s="15"/>
      <c r="H4" s="16"/>
      <c r="I4" s="16"/>
      <c r="J4" s="16"/>
      <c r="K4" s="16"/>
      <c r="L4" s="16"/>
      <c r="M4" s="16"/>
      <c r="N4" s="16"/>
      <c r="O4" s="16"/>
      <c r="P4" s="16"/>
      <c r="Q4" s="16"/>
      <c r="R4" s="16"/>
      <c r="S4" s="16"/>
      <c r="T4" s="16"/>
      <c r="U4" s="16"/>
      <c r="V4" s="16"/>
      <c r="W4" s="16"/>
      <c r="X4" s="16"/>
      <c r="Y4" s="16"/>
      <c r="Z4" s="16"/>
    </row>
    <row r="5" spans="1:26" ht="16.5" customHeight="1" x14ac:dyDescent="0.3">
      <c r="A5" s="28" t="s">
        <v>81</v>
      </c>
      <c r="B5" s="29"/>
      <c r="C5" s="26" t="s">
        <v>82</v>
      </c>
      <c r="D5" s="20" t="s">
        <v>83</v>
      </c>
      <c r="E5" s="22"/>
      <c r="F5" s="22"/>
      <c r="G5" s="15"/>
      <c r="H5" s="16"/>
      <c r="I5" s="16"/>
      <c r="J5" s="16"/>
      <c r="K5" s="16"/>
      <c r="L5" s="16"/>
      <c r="M5" s="16"/>
      <c r="N5" s="16"/>
      <c r="O5" s="16"/>
      <c r="P5" s="16"/>
      <c r="Q5" s="16"/>
      <c r="R5" s="16"/>
      <c r="S5" s="16"/>
      <c r="T5" s="16"/>
      <c r="U5" s="16"/>
      <c r="V5" s="16"/>
      <c r="W5" s="16"/>
      <c r="X5" s="16"/>
      <c r="Y5" s="16"/>
      <c r="Z5" s="16"/>
    </row>
    <row r="6" spans="1:26" ht="16.5" customHeight="1" x14ac:dyDescent="0.3">
      <c r="A6" s="30" t="s">
        <v>84</v>
      </c>
      <c r="B6" s="16"/>
      <c r="C6" s="31"/>
      <c r="D6" s="20" t="s">
        <v>85</v>
      </c>
      <c r="E6" s="32"/>
      <c r="F6" s="22"/>
      <c r="G6" s="15"/>
      <c r="H6" s="16"/>
      <c r="I6" s="16"/>
      <c r="J6" s="16"/>
      <c r="K6" s="16"/>
      <c r="L6" s="16"/>
      <c r="M6" s="16"/>
      <c r="N6" s="16"/>
      <c r="O6" s="16"/>
      <c r="P6" s="16"/>
      <c r="Q6" s="16"/>
      <c r="R6" s="16"/>
      <c r="S6" s="16"/>
      <c r="T6" s="16"/>
      <c r="U6" s="16"/>
      <c r="V6" s="16"/>
      <c r="W6" s="16"/>
      <c r="X6" s="16"/>
      <c r="Y6" s="16"/>
      <c r="Z6" s="16"/>
    </row>
    <row r="7" spans="1:26" ht="16.5" customHeight="1" x14ac:dyDescent="0.3">
      <c r="A7" s="33" t="s">
        <v>86</v>
      </c>
      <c r="B7" s="16"/>
      <c r="C7" s="34"/>
      <c r="D7" s="35"/>
      <c r="E7" s="25"/>
      <c r="F7" s="22"/>
      <c r="G7" s="15"/>
      <c r="H7" s="16"/>
      <c r="I7" s="16"/>
      <c r="J7" s="16"/>
      <c r="K7" s="16"/>
      <c r="L7" s="16"/>
      <c r="M7" s="16"/>
      <c r="N7" s="16"/>
      <c r="O7" s="16"/>
      <c r="P7" s="16"/>
      <c r="Q7" s="16"/>
      <c r="R7" s="16"/>
      <c r="S7" s="16"/>
      <c r="T7" s="16"/>
      <c r="U7" s="16"/>
      <c r="V7" s="16"/>
      <c r="W7" s="16"/>
      <c r="X7" s="16"/>
      <c r="Y7" s="16"/>
      <c r="Z7" s="16"/>
    </row>
    <row r="8" spans="1:26" ht="16.5" customHeight="1" x14ac:dyDescent="0.3">
      <c r="A8" s="33" t="s">
        <v>87</v>
      </c>
      <c r="B8" s="36" t="s">
        <v>88</v>
      </c>
      <c r="C8" s="37" t="s">
        <v>89</v>
      </c>
      <c r="D8" s="38" t="s">
        <v>90</v>
      </c>
      <c r="E8" s="39" t="s">
        <v>91</v>
      </c>
      <c r="F8" s="39" t="s">
        <v>92</v>
      </c>
      <c r="G8" s="16"/>
      <c r="H8" s="16"/>
      <c r="I8" s="16"/>
      <c r="J8" s="16"/>
      <c r="K8" s="16"/>
      <c r="L8" s="16"/>
      <c r="M8" s="16"/>
      <c r="N8" s="16"/>
      <c r="O8" s="16"/>
      <c r="P8" s="16"/>
      <c r="Q8" s="16"/>
      <c r="R8" s="16"/>
      <c r="S8" s="16"/>
      <c r="T8" s="16"/>
      <c r="U8" s="16"/>
      <c r="V8" s="16"/>
      <c r="W8" s="16"/>
      <c r="X8" s="16"/>
      <c r="Y8" s="16"/>
      <c r="Z8" s="16"/>
    </row>
    <row r="9" spans="1:26" ht="16.5" customHeight="1" x14ac:dyDescent="0.3">
      <c r="A9" s="16"/>
      <c r="B9" s="16" t="s">
        <v>93</v>
      </c>
      <c r="C9" s="16" t="s">
        <v>94</v>
      </c>
      <c r="D9" s="40" t="s">
        <v>95</v>
      </c>
      <c r="E9" s="14" t="s">
        <v>96</v>
      </c>
      <c r="F9" s="16" t="s">
        <v>97</v>
      </c>
      <c r="G9" s="16"/>
      <c r="H9" s="16"/>
      <c r="I9" s="16"/>
      <c r="J9" s="16"/>
      <c r="K9" s="16"/>
      <c r="L9" s="16"/>
      <c r="M9" s="16"/>
      <c r="N9" s="16"/>
      <c r="O9" s="16"/>
      <c r="P9" s="16"/>
      <c r="Q9" s="16"/>
      <c r="R9" s="16"/>
      <c r="S9" s="16"/>
      <c r="T9" s="16"/>
      <c r="U9" s="16"/>
      <c r="V9" s="16"/>
      <c r="W9" s="16"/>
      <c r="X9" s="16"/>
      <c r="Y9" s="16"/>
      <c r="Z9" s="16"/>
    </row>
    <row r="10" spans="1:26" ht="16.5" customHeight="1" x14ac:dyDescent="0.3">
      <c r="A10" s="16"/>
      <c r="B10" s="16" t="s">
        <v>98</v>
      </c>
      <c r="C10" s="16" t="s">
        <v>99</v>
      </c>
      <c r="D10" s="41" t="s">
        <v>100</v>
      </c>
      <c r="E10" s="14" t="s">
        <v>101</v>
      </c>
      <c r="F10" s="16" t="s">
        <v>102</v>
      </c>
      <c r="G10" s="16"/>
      <c r="H10" s="16"/>
      <c r="I10" s="16"/>
      <c r="J10" s="16"/>
      <c r="K10" s="16"/>
      <c r="L10" s="16"/>
      <c r="M10" s="16"/>
      <c r="N10" s="16"/>
      <c r="O10" s="16"/>
      <c r="P10" s="16"/>
      <c r="Q10" s="16"/>
      <c r="R10" s="16"/>
      <c r="S10" s="16"/>
      <c r="T10" s="16"/>
      <c r="U10" s="16"/>
      <c r="V10" s="16"/>
      <c r="W10" s="16"/>
      <c r="X10" s="16"/>
      <c r="Y10" s="16"/>
      <c r="Z10" s="16"/>
    </row>
    <row r="11" spans="1:26" ht="16.5" customHeight="1" x14ac:dyDescent="0.3">
      <c r="A11" s="16"/>
      <c r="B11" s="16" t="s">
        <v>103</v>
      </c>
      <c r="C11" s="16" t="s">
        <v>104</v>
      </c>
      <c r="D11" s="40" t="s">
        <v>105</v>
      </c>
      <c r="E11" s="14" t="s">
        <v>106</v>
      </c>
      <c r="F11" s="16" t="s">
        <v>107</v>
      </c>
      <c r="G11" s="16"/>
      <c r="H11" s="16"/>
      <c r="I11" s="16"/>
      <c r="J11" s="16"/>
      <c r="K11" s="16"/>
      <c r="L11" s="16"/>
      <c r="M11" s="16"/>
      <c r="N11" s="16"/>
      <c r="O11" s="16"/>
      <c r="P11" s="16"/>
      <c r="Q11" s="16"/>
      <c r="R11" s="16"/>
      <c r="S11" s="16"/>
      <c r="T11" s="16"/>
      <c r="U11" s="16"/>
      <c r="V11" s="16"/>
      <c r="W11" s="16"/>
      <c r="X11" s="16"/>
      <c r="Y11" s="16"/>
      <c r="Z11" s="16"/>
    </row>
    <row r="12" spans="1:26" ht="16.5" customHeight="1" x14ac:dyDescent="0.3">
      <c r="A12" s="16"/>
      <c r="B12" s="16" t="s">
        <v>108</v>
      </c>
      <c r="C12" s="16" t="s">
        <v>109</v>
      </c>
      <c r="D12" s="40" t="s">
        <v>110</v>
      </c>
      <c r="E12" s="14" t="s">
        <v>111</v>
      </c>
      <c r="F12" s="16" t="s">
        <v>112</v>
      </c>
      <c r="G12" s="16"/>
      <c r="H12" s="16"/>
      <c r="I12" s="16"/>
      <c r="J12" s="16"/>
      <c r="K12" s="16"/>
      <c r="L12" s="16"/>
      <c r="M12" s="16"/>
      <c r="N12" s="16"/>
      <c r="O12" s="16"/>
      <c r="P12" s="16"/>
      <c r="Q12" s="16"/>
      <c r="R12" s="16"/>
      <c r="S12" s="16"/>
      <c r="T12" s="16"/>
      <c r="U12" s="16"/>
      <c r="V12" s="16"/>
      <c r="W12" s="16"/>
      <c r="X12" s="16"/>
      <c r="Y12" s="16"/>
      <c r="Z12" s="16"/>
    </row>
    <row r="13" spans="1:26" ht="16.5" customHeight="1" x14ac:dyDescent="0.3">
      <c r="A13" s="16"/>
      <c r="B13" s="16" t="s">
        <v>113</v>
      </c>
      <c r="C13" s="16" t="s">
        <v>114</v>
      </c>
      <c r="D13" s="40" t="s">
        <v>115</v>
      </c>
      <c r="E13" s="14" t="s">
        <v>116</v>
      </c>
      <c r="F13" s="16" t="s">
        <v>33</v>
      </c>
      <c r="G13" s="16"/>
      <c r="H13" s="16"/>
      <c r="I13" s="16"/>
      <c r="J13" s="16"/>
      <c r="K13" s="16"/>
      <c r="L13" s="16"/>
      <c r="M13" s="16"/>
      <c r="N13" s="16"/>
      <c r="O13" s="16"/>
      <c r="P13" s="16"/>
      <c r="Q13" s="16"/>
      <c r="R13" s="16"/>
      <c r="S13" s="16"/>
      <c r="T13" s="16"/>
      <c r="U13" s="16"/>
      <c r="V13" s="16"/>
      <c r="W13" s="16"/>
      <c r="X13" s="16"/>
      <c r="Y13" s="16"/>
      <c r="Z13" s="16"/>
    </row>
    <row r="14" spans="1:26" ht="16.5" customHeight="1" x14ac:dyDescent="0.3">
      <c r="A14" s="16"/>
      <c r="B14" s="16" t="s">
        <v>117</v>
      </c>
      <c r="C14" s="16" t="s">
        <v>118</v>
      </c>
      <c r="D14" s="40" t="s">
        <v>119</v>
      </c>
      <c r="E14" s="14" t="s">
        <v>120</v>
      </c>
      <c r="F14" s="16" t="s">
        <v>121</v>
      </c>
      <c r="G14" s="16"/>
      <c r="H14" s="16"/>
      <c r="I14" s="16"/>
      <c r="J14" s="16"/>
      <c r="K14" s="16"/>
      <c r="L14" s="16"/>
      <c r="M14" s="16"/>
      <c r="N14" s="16"/>
      <c r="O14" s="16"/>
      <c r="P14" s="16"/>
      <c r="Q14" s="16"/>
      <c r="R14" s="16"/>
      <c r="S14" s="16"/>
      <c r="T14" s="16"/>
      <c r="U14" s="16"/>
      <c r="V14" s="16"/>
      <c r="W14" s="16"/>
      <c r="X14" s="16"/>
      <c r="Y14" s="16"/>
      <c r="Z14" s="16"/>
    </row>
    <row r="15" spans="1:26" ht="16.5" customHeight="1" x14ac:dyDescent="0.3">
      <c r="A15" s="16"/>
      <c r="B15" s="16" t="s">
        <v>122</v>
      </c>
      <c r="C15" s="16" t="s">
        <v>123</v>
      </c>
      <c r="D15" s="40" t="s">
        <v>124</v>
      </c>
      <c r="E15" s="14" t="s">
        <v>125</v>
      </c>
      <c r="F15" s="16" t="s">
        <v>126</v>
      </c>
      <c r="G15" s="16"/>
      <c r="H15" s="16"/>
      <c r="I15" s="16"/>
      <c r="J15" s="16"/>
      <c r="K15" s="16"/>
      <c r="L15" s="16"/>
      <c r="M15" s="16"/>
      <c r="N15" s="16"/>
      <c r="O15" s="16"/>
      <c r="P15" s="16"/>
      <c r="Q15" s="16"/>
      <c r="R15" s="16"/>
      <c r="S15" s="16"/>
      <c r="T15" s="16"/>
      <c r="U15" s="16"/>
      <c r="V15" s="16"/>
      <c r="W15" s="16"/>
      <c r="X15" s="16"/>
      <c r="Y15" s="16"/>
      <c r="Z15" s="16"/>
    </row>
    <row r="16" spans="1:26" ht="16.5" customHeight="1" x14ac:dyDescent="0.3">
      <c r="A16" s="16"/>
      <c r="B16" s="16"/>
      <c r="C16" s="16" t="s">
        <v>127</v>
      </c>
      <c r="D16" s="42"/>
      <c r="E16" s="14" t="s">
        <v>128</v>
      </c>
      <c r="F16" s="16" t="s">
        <v>129</v>
      </c>
      <c r="G16" s="16"/>
      <c r="H16" s="16"/>
      <c r="I16" s="16"/>
      <c r="J16" s="16"/>
      <c r="K16" s="16"/>
      <c r="L16" s="16"/>
      <c r="M16" s="16"/>
      <c r="N16" s="16"/>
      <c r="O16" s="16"/>
      <c r="P16" s="16"/>
      <c r="Q16" s="16"/>
      <c r="R16" s="16"/>
      <c r="S16" s="16"/>
      <c r="T16" s="16"/>
      <c r="U16" s="16"/>
      <c r="V16" s="16"/>
      <c r="W16" s="16"/>
      <c r="X16" s="16"/>
      <c r="Y16" s="16"/>
      <c r="Z16" s="16"/>
    </row>
    <row r="17" spans="1:26" ht="16.5" customHeight="1" x14ac:dyDescent="0.3">
      <c r="A17" s="16"/>
      <c r="B17" s="16"/>
      <c r="C17" s="16" t="s">
        <v>130</v>
      </c>
      <c r="D17" s="16"/>
      <c r="E17" s="14" t="s">
        <v>131</v>
      </c>
      <c r="F17" s="16" t="s">
        <v>132</v>
      </c>
      <c r="G17" s="16"/>
      <c r="H17" s="16"/>
      <c r="I17" s="16"/>
      <c r="J17" s="16"/>
      <c r="K17" s="16"/>
      <c r="L17" s="16"/>
      <c r="M17" s="16"/>
      <c r="N17" s="16"/>
      <c r="O17" s="16"/>
      <c r="P17" s="16"/>
      <c r="Q17" s="16"/>
      <c r="R17" s="16"/>
      <c r="S17" s="16"/>
      <c r="T17" s="16"/>
      <c r="U17" s="16"/>
      <c r="V17" s="16"/>
      <c r="W17" s="16"/>
      <c r="X17" s="16"/>
      <c r="Y17" s="16"/>
      <c r="Z17" s="16"/>
    </row>
    <row r="18" spans="1:26" ht="16.5" customHeight="1" x14ac:dyDescent="0.3">
      <c r="A18" s="43" t="s">
        <v>133</v>
      </c>
      <c r="B18" s="16"/>
      <c r="C18" s="16" t="s">
        <v>134</v>
      </c>
      <c r="D18" s="16"/>
      <c r="E18" s="14" t="s">
        <v>135</v>
      </c>
      <c r="F18" s="16"/>
      <c r="G18" s="16"/>
      <c r="H18" s="16"/>
      <c r="I18" s="16"/>
      <c r="J18" s="16"/>
      <c r="K18" s="16"/>
      <c r="L18" s="16"/>
      <c r="M18" s="16"/>
      <c r="N18" s="16"/>
      <c r="O18" s="16"/>
      <c r="P18" s="16"/>
      <c r="Q18" s="16"/>
      <c r="R18" s="16"/>
      <c r="S18" s="16"/>
      <c r="T18" s="16"/>
      <c r="U18" s="16"/>
      <c r="V18" s="16"/>
      <c r="W18" s="16"/>
      <c r="X18" s="16"/>
      <c r="Y18" s="16"/>
      <c r="Z18" s="16"/>
    </row>
    <row r="19" spans="1:26" ht="16.5" customHeight="1" x14ac:dyDescent="0.3">
      <c r="A19" s="44" t="s">
        <v>136</v>
      </c>
      <c r="B19" s="16"/>
      <c r="C19" s="16" t="s">
        <v>137</v>
      </c>
      <c r="D19" s="16"/>
      <c r="E19" s="14" t="s">
        <v>138</v>
      </c>
      <c r="F19" s="16"/>
      <c r="G19" s="16"/>
      <c r="H19" s="16"/>
      <c r="I19" s="16"/>
      <c r="J19" s="16"/>
      <c r="K19" s="16"/>
      <c r="L19" s="16"/>
      <c r="M19" s="16"/>
      <c r="N19" s="16"/>
      <c r="O19" s="16"/>
      <c r="P19" s="16"/>
      <c r="Q19" s="16"/>
      <c r="R19" s="16"/>
      <c r="S19" s="16"/>
      <c r="T19" s="16"/>
      <c r="U19" s="16"/>
      <c r="V19" s="16"/>
      <c r="W19" s="16"/>
      <c r="X19" s="16"/>
      <c r="Y19" s="16"/>
      <c r="Z19" s="16"/>
    </row>
    <row r="20" spans="1:26" ht="16.5" customHeight="1" x14ac:dyDescent="0.3">
      <c r="A20" s="44" t="s">
        <v>139</v>
      </c>
      <c r="B20" s="16"/>
      <c r="C20" s="16" t="s">
        <v>140</v>
      </c>
      <c r="D20" s="16"/>
      <c r="E20" s="14" t="s">
        <v>12</v>
      </c>
      <c r="F20" s="16"/>
      <c r="G20" s="16"/>
      <c r="H20" s="16"/>
      <c r="I20" s="16"/>
      <c r="J20" s="16"/>
      <c r="K20" s="16"/>
      <c r="L20" s="16"/>
      <c r="M20" s="16"/>
      <c r="N20" s="16"/>
      <c r="O20" s="16"/>
      <c r="P20" s="16"/>
      <c r="Q20" s="16"/>
      <c r="R20" s="16"/>
      <c r="S20" s="16"/>
      <c r="T20" s="16"/>
      <c r="U20" s="16"/>
      <c r="V20" s="16"/>
      <c r="W20" s="16"/>
      <c r="X20" s="16"/>
      <c r="Y20" s="16"/>
      <c r="Z20" s="16"/>
    </row>
    <row r="21" spans="1:26" ht="16.5" customHeight="1" x14ac:dyDescent="0.3">
      <c r="A21" s="16"/>
      <c r="B21" s="16"/>
      <c r="C21" s="16" t="s">
        <v>141</v>
      </c>
      <c r="D21" s="16"/>
      <c r="E21" s="14" t="s">
        <v>142</v>
      </c>
      <c r="F21" s="16"/>
      <c r="G21" s="16"/>
      <c r="H21" s="16"/>
      <c r="I21" s="16"/>
      <c r="J21" s="16"/>
      <c r="K21" s="16"/>
      <c r="L21" s="16"/>
      <c r="M21" s="16"/>
      <c r="N21" s="16"/>
      <c r="O21" s="16"/>
      <c r="P21" s="16"/>
      <c r="Q21" s="16"/>
      <c r="R21" s="16"/>
      <c r="S21" s="16"/>
      <c r="T21" s="16"/>
      <c r="U21" s="16"/>
      <c r="V21" s="16"/>
      <c r="W21" s="16"/>
      <c r="X21" s="16"/>
      <c r="Y21" s="16"/>
      <c r="Z21" s="16"/>
    </row>
    <row r="22" spans="1:26" ht="16.5" customHeight="1" x14ac:dyDescent="0.3">
      <c r="A22" s="16"/>
      <c r="B22" s="16"/>
      <c r="C22" s="16" t="s">
        <v>143</v>
      </c>
      <c r="D22" s="16"/>
      <c r="E22" s="14" t="s">
        <v>144</v>
      </c>
      <c r="F22" s="16"/>
      <c r="G22" s="16"/>
      <c r="H22" s="16"/>
      <c r="I22" s="16"/>
      <c r="J22" s="16"/>
      <c r="K22" s="16"/>
      <c r="L22" s="16"/>
      <c r="M22" s="16"/>
      <c r="N22" s="16"/>
      <c r="O22" s="16"/>
      <c r="P22" s="16"/>
      <c r="Q22" s="16"/>
      <c r="R22" s="16"/>
      <c r="S22" s="16"/>
      <c r="T22" s="16"/>
      <c r="U22" s="16"/>
      <c r="V22" s="16"/>
      <c r="W22" s="16"/>
      <c r="X22" s="16"/>
      <c r="Y22" s="16"/>
      <c r="Z22" s="16"/>
    </row>
    <row r="23" spans="1:26" ht="16.5" customHeight="1" x14ac:dyDescent="0.3">
      <c r="A23" s="16"/>
      <c r="B23" s="16"/>
      <c r="C23" s="16" t="s">
        <v>145</v>
      </c>
      <c r="D23" s="16"/>
      <c r="E23" s="14" t="s">
        <v>146</v>
      </c>
      <c r="F23" s="16"/>
      <c r="G23" s="16"/>
      <c r="H23" s="16"/>
      <c r="I23" s="16"/>
      <c r="J23" s="16"/>
      <c r="K23" s="16"/>
      <c r="L23" s="16"/>
      <c r="M23" s="16"/>
      <c r="N23" s="16"/>
      <c r="O23" s="16"/>
      <c r="P23" s="16"/>
      <c r="Q23" s="16"/>
      <c r="R23" s="16"/>
      <c r="S23" s="16"/>
      <c r="T23" s="16"/>
      <c r="U23" s="16"/>
      <c r="V23" s="16"/>
      <c r="W23" s="16"/>
      <c r="X23" s="16"/>
      <c r="Y23" s="16"/>
      <c r="Z23" s="16"/>
    </row>
    <row r="24" spans="1:26" ht="16.5" customHeight="1" x14ac:dyDescent="0.3">
      <c r="A24" s="16"/>
      <c r="B24" s="16"/>
      <c r="C24" s="16" t="s">
        <v>147</v>
      </c>
      <c r="D24" s="16"/>
      <c r="E24" s="14" t="s">
        <v>148</v>
      </c>
      <c r="F24" s="16"/>
      <c r="G24" s="16"/>
      <c r="H24" s="16"/>
      <c r="I24" s="16"/>
      <c r="J24" s="16"/>
      <c r="K24" s="16"/>
      <c r="L24" s="16"/>
      <c r="M24" s="16"/>
      <c r="N24" s="16"/>
      <c r="O24" s="16"/>
      <c r="P24" s="16"/>
      <c r="Q24" s="16"/>
      <c r="R24" s="16"/>
      <c r="S24" s="16"/>
      <c r="T24" s="16"/>
      <c r="U24" s="16"/>
      <c r="V24" s="16"/>
      <c r="W24" s="16"/>
      <c r="X24" s="16"/>
      <c r="Y24" s="16"/>
      <c r="Z24" s="16"/>
    </row>
    <row r="25" spans="1:26" ht="16.5" customHeight="1" x14ac:dyDescent="0.3">
      <c r="A25" s="16"/>
      <c r="B25" s="16"/>
      <c r="C25" s="16"/>
      <c r="D25" s="16"/>
      <c r="E25" s="14" t="s">
        <v>149</v>
      </c>
      <c r="F25" s="16"/>
      <c r="G25" s="16"/>
      <c r="H25" s="16"/>
      <c r="I25" s="16"/>
      <c r="J25" s="16"/>
      <c r="K25" s="16"/>
      <c r="L25" s="16"/>
      <c r="M25" s="16"/>
      <c r="N25" s="16"/>
      <c r="O25" s="16"/>
      <c r="P25" s="16"/>
      <c r="Q25" s="16"/>
      <c r="R25" s="16"/>
      <c r="S25" s="16"/>
      <c r="T25" s="16"/>
      <c r="U25" s="16"/>
      <c r="V25" s="16"/>
      <c r="W25" s="16"/>
      <c r="X25" s="16"/>
      <c r="Y25" s="16"/>
      <c r="Z25" s="16"/>
    </row>
    <row r="26" spans="1:26" ht="16.5" customHeight="1" x14ac:dyDescent="0.3">
      <c r="A26" s="16"/>
      <c r="B26" s="16" t="s">
        <v>150</v>
      </c>
      <c r="C26" s="16">
        <v>2018</v>
      </c>
      <c r="D26" s="16"/>
      <c r="E26" s="16"/>
      <c r="F26" s="16"/>
      <c r="G26" s="16"/>
      <c r="H26" s="16"/>
      <c r="I26" s="16"/>
      <c r="J26" s="16"/>
      <c r="K26" s="16"/>
      <c r="L26" s="16"/>
      <c r="M26" s="16"/>
      <c r="N26" s="16"/>
      <c r="O26" s="16"/>
      <c r="P26" s="16"/>
      <c r="Q26" s="16"/>
      <c r="R26" s="16"/>
      <c r="S26" s="16"/>
      <c r="T26" s="16"/>
      <c r="U26" s="16"/>
      <c r="V26" s="16"/>
      <c r="W26" s="16"/>
      <c r="X26" s="16"/>
      <c r="Y26" s="16"/>
      <c r="Z26" s="16"/>
    </row>
    <row r="27" spans="1:26" ht="16.5" customHeight="1" x14ac:dyDescent="0.3">
      <c r="A27" s="16"/>
      <c r="B27" s="16"/>
      <c r="C27" s="16">
        <v>2019</v>
      </c>
      <c r="D27" s="16"/>
      <c r="E27" s="16"/>
      <c r="F27" s="16"/>
      <c r="G27" s="16"/>
      <c r="H27" s="16"/>
      <c r="I27" s="16"/>
      <c r="J27" s="16"/>
      <c r="K27" s="16"/>
      <c r="L27" s="16"/>
      <c r="M27" s="16"/>
      <c r="N27" s="16"/>
      <c r="O27" s="16"/>
      <c r="P27" s="16"/>
      <c r="Q27" s="16"/>
      <c r="R27" s="16"/>
      <c r="S27" s="16"/>
      <c r="T27" s="16"/>
      <c r="U27" s="16"/>
      <c r="V27" s="16"/>
      <c r="W27" s="16"/>
      <c r="X27" s="16"/>
      <c r="Y27" s="16"/>
      <c r="Z27" s="16"/>
    </row>
    <row r="28" spans="1:26" ht="16.5" customHeight="1" x14ac:dyDescent="0.3">
      <c r="A28" s="16"/>
      <c r="B28" s="16"/>
      <c r="C28" s="16">
        <v>2020</v>
      </c>
      <c r="D28" s="16"/>
      <c r="E28" s="16"/>
      <c r="F28" s="16"/>
      <c r="G28" s="16"/>
      <c r="H28" s="16"/>
      <c r="I28" s="16"/>
      <c r="J28" s="16"/>
      <c r="K28" s="16"/>
      <c r="L28" s="16"/>
      <c r="M28" s="16"/>
      <c r="N28" s="16"/>
      <c r="O28" s="16"/>
      <c r="P28" s="16"/>
      <c r="Q28" s="16"/>
      <c r="R28" s="16"/>
      <c r="S28" s="16"/>
      <c r="T28" s="16"/>
      <c r="U28" s="16"/>
      <c r="V28" s="16"/>
      <c r="W28" s="16"/>
      <c r="X28" s="16"/>
      <c r="Y28" s="16"/>
      <c r="Z28" s="16"/>
    </row>
    <row r="29" spans="1:26" ht="16.5" customHeight="1"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6.5" customHeight="1" x14ac:dyDescent="0.3">
      <c r="A30" s="16"/>
      <c r="B30" s="16" t="s">
        <v>151</v>
      </c>
      <c r="C30" s="16" t="s">
        <v>152</v>
      </c>
      <c r="D30" s="16"/>
      <c r="E30" s="16"/>
      <c r="F30" s="16"/>
      <c r="G30" s="16"/>
      <c r="H30" s="16"/>
      <c r="I30" s="16"/>
      <c r="J30" s="16"/>
      <c r="K30" s="16"/>
      <c r="L30" s="16"/>
      <c r="M30" s="16"/>
      <c r="N30" s="16"/>
      <c r="O30" s="16"/>
      <c r="P30" s="16"/>
      <c r="Q30" s="16"/>
      <c r="R30" s="16"/>
      <c r="S30" s="16"/>
      <c r="T30" s="16"/>
      <c r="U30" s="16"/>
      <c r="V30" s="16"/>
      <c r="W30" s="16"/>
      <c r="X30" s="16"/>
      <c r="Y30" s="16"/>
      <c r="Z30" s="16"/>
    </row>
    <row r="31" spans="1:26" ht="16.5" customHeight="1" x14ac:dyDescent="0.3">
      <c r="A31" s="16"/>
      <c r="B31" s="16"/>
      <c r="C31" s="16" t="s">
        <v>153</v>
      </c>
      <c r="D31" s="16"/>
      <c r="E31" s="16"/>
      <c r="F31" s="16"/>
      <c r="G31" s="16"/>
      <c r="H31" s="16"/>
      <c r="I31" s="16"/>
      <c r="J31" s="16"/>
      <c r="K31" s="16"/>
      <c r="L31" s="16"/>
      <c r="M31" s="16"/>
      <c r="N31" s="16"/>
      <c r="O31" s="16"/>
      <c r="P31" s="16"/>
      <c r="Q31" s="16"/>
      <c r="R31" s="16"/>
      <c r="S31" s="16"/>
      <c r="T31" s="16"/>
      <c r="U31" s="16"/>
      <c r="V31" s="16"/>
      <c r="W31" s="16"/>
      <c r="X31" s="16"/>
      <c r="Y31" s="16"/>
      <c r="Z31" s="16"/>
    </row>
    <row r="32" spans="1:26" ht="16.5" customHeight="1" x14ac:dyDescent="0.3">
      <c r="A32" s="16"/>
      <c r="B32" s="16"/>
      <c r="C32" s="16" t="s">
        <v>154</v>
      </c>
      <c r="D32" s="16"/>
      <c r="E32" s="16"/>
      <c r="F32" s="16"/>
      <c r="G32" s="16"/>
      <c r="H32" s="16"/>
      <c r="I32" s="16"/>
      <c r="J32" s="16"/>
      <c r="K32" s="16"/>
      <c r="L32" s="16"/>
      <c r="M32" s="16"/>
      <c r="N32" s="16"/>
      <c r="O32" s="16"/>
      <c r="P32" s="16"/>
      <c r="Q32" s="16"/>
      <c r="R32" s="16"/>
      <c r="S32" s="16"/>
      <c r="T32" s="16"/>
      <c r="U32" s="16"/>
      <c r="V32" s="16"/>
      <c r="W32" s="16"/>
      <c r="X32" s="16"/>
      <c r="Y32" s="16"/>
      <c r="Z32" s="16"/>
    </row>
    <row r="33" spans="1:26" ht="16.5" customHeight="1" x14ac:dyDescent="0.3">
      <c r="A33" s="16"/>
      <c r="B33" s="16"/>
      <c r="C33" s="16" t="s">
        <v>155</v>
      </c>
      <c r="D33" s="16"/>
      <c r="E33" s="16"/>
      <c r="F33" s="16"/>
      <c r="G33" s="16"/>
      <c r="H33" s="16"/>
      <c r="I33" s="16"/>
      <c r="J33" s="16"/>
      <c r="K33" s="16"/>
      <c r="L33" s="16"/>
      <c r="M33" s="16"/>
      <c r="N33" s="16"/>
      <c r="O33" s="16"/>
      <c r="P33" s="16"/>
      <c r="Q33" s="16"/>
      <c r="R33" s="16"/>
      <c r="S33" s="16"/>
      <c r="T33" s="16"/>
      <c r="U33" s="16"/>
      <c r="V33" s="16"/>
      <c r="W33" s="16"/>
      <c r="X33" s="16"/>
      <c r="Y33" s="16"/>
      <c r="Z33" s="16"/>
    </row>
    <row r="34" spans="1:26" ht="16.5" customHeight="1" x14ac:dyDescent="0.3">
      <c r="A34" s="16"/>
      <c r="B34" s="16"/>
      <c r="C34" s="16" t="s">
        <v>156</v>
      </c>
      <c r="D34" s="16"/>
      <c r="E34" s="16"/>
      <c r="F34" s="16"/>
      <c r="G34" s="16"/>
      <c r="H34" s="16"/>
      <c r="I34" s="16"/>
      <c r="J34" s="16"/>
      <c r="K34" s="16"/>
      <c r="L34" s="16"/>
      <c r="M34" s="16"/>
      <c r="N34" s="16"/>
      <c r="O34" s="16"/>
      <c r="P34" s="16"/>
      <c r="Q34" s="16"/>
      <c r="R34" s="16"/>
      <c r="S34" s="16"/>
      <c r="T34" s="16"/>
      <c r="U34" s="16"/>
      <c r="V34" s="16"/>
      <c r="W34" s="16"/>
      <c r="X34" s="16"/>
      <c r="Y34" s="16"/>
      <c r="Z34" s="16"/>
    </row>
    <row r="35" spans="1:26" ht="16.5" customHeight="1" x14ac:dyDescent="0.3">
      <c r="A35" s="16"/>
      <c r="B35" s="16"/>
      <c r="C35" s="16" t="s">
        <v>157</v>
      </c>
      <c r="D35" s="16"/>
      <c r="E35" s="16"/>
      <c r="F35" s="16"/>
      <c r="G35" s="16"/>
      <c r="H35" s="16"/>
      <c r="I35" s="16"/>
      <c r="J35" s="16"/>
      <c r="K35" s="16"/>
      <c r="L35" s="16"/>
      <c r="M35" s="16"/>
      <c r="N35" s="16"/>
      <c r="O35" s="16"/>
      <c r="P35" s="16"/>
      <c r="Q35" s="16"/>
      <c r="R35" s="16"/>
      <c r="S35" s="16"/>
      <c r="T35" s="16"/>
      <c r="U35" s="16"/>
      <c r="V35" s="16"/>
      <c r="W35" s="16"/>
      <c r="X35" s="16"/>
      <c r="Y35" s="16"/>
      <c r="Z35" s="16"/>
    </row>
    <row r="36" spans="1:26" ht="16.5" customHeight="1" x14ac:dyDescent="0.3">
      <c r="A36" s="16"/>
      <c r="B36" s="16"/>
      <c r="C36" s="16" t="s">
        <v>158</v>
      </c>
      <c r="D36" s="16"/>
      <c r="E36" s="16"/>
      <c r="F36" s="16"/>
      <c r="G36" s="16"/>
      <c r="H36" s="16"/>
      <c r="I36" s="16"/>
      <c r="J36" s="16"/>
      <c r="K36" s="16"/>
      <c r="L36" s="16"/>
      <c r="M36" s="16"/>
      <c r="N36" s="16"/>
      <c r="O36" s="16"/>
      <c r="P36" s="16"/>
      <c r="Q36" s="16"/>
      <c r="R36" s="16"/>
      <c r="S36" s="16"/>
      <c r="T36" s="16"/>
      <c r="U36" s="16"/>
      <c r="V36" s="16"/>
      <c r="W36" s="16"/>
      <c r="X36" s="16"/>
      <c r="Y36" s="16"/>
      <c r="Z36" s="16"/>
    </row>
    <row r="37" spans="1:26" ht="16.5" customHeight="1" x14ac:dyDescent="0.3">
      <c r="A37" s="16"/>
      <c r="B37" s="16"/>
      <c r="C37" s="16" t="s">
        <v>159</v>
      </c>
      <c r="D37" s="16"/>
      <c r="E37" s="16"/>
      <c r="F37" s="16"/>
      <c r="G37" s="16"/>
      <c r="H37" s="16"/>
      <c r="I37" s="16"/>
      <c r="J37" s="16"/>
      <c r="K37" s="16"/>
      <c r="L37" s="16"/>
      <c r="M37" s="16"/>
      <c r="N37" s="16"/>
      <c r="O37" s="16"/>
      <c r="P37" s="16"/>
      <c r="Q37" s="16"/>
      <c r="R37" s="16"/>
      <c r="S37" s="16"/>
      <c r="T37" s="16"/>
      <c r="U37" s="16"/>
      <c r="V37" s="16"/>
      <c r="W37" s="16"/>
      <c r="X37" s="16"/>
      <c r="Y37" s="16"/>
      <c r="Z37" s="16"/>
    </row>
    <row r="38" spans="1:26" ht="16.5" customHeight="1" x14ac:dyDescent="0.3">
      <c r="A38" s="16"/>
      <c r="B38" s="16"/>
      <c r="C38" s="16" t="s">
        <v>160</v>
      </c>
      <c r="D38" s="16"/>
      <c r="E38" s="16"/>
      <c r="F38" s="16"/>
      <c r="G38" s="16"/>
      <c r="H38" s="16"/>
      <c r="I38" s="16"/>
      <c r="J38" s="16"/>
      <c r="K38" s="16"/>
      <c r="L38" s="16"/>
      <c r="M38" s="16"/>
      <c r="N38" s="16"/>
      <c r="O38" s="16"/>
      <c r="P38" s="16"/>
      <c r="Q38" s="16"/>
      <c r="R38" s="16"/>
      <c r="S38" s="16"/>
      <c r="T38" s="16"/>
      <c r="U38" s="16"/>
      <c r="V38" s="16"/>
      <c r="W38" s="16"/>
      <c r="X38" s="16"/>
      <c r="Y38" s="16"/>
      <c r="Z38" s="16"/>
    </row>
    <row r="39" spans="1:26" ht="16.5" customHeight="1" x14ac:dyDescent="0.3">
      <c r="A39" s="16"/>
      <c r="B39" s="16"/>
      <c r="C39" s="16" t="s">
        <v>161</v>
      </c>
      <c r="D39" s="16"/>
      <c r="E39" s="16"/>
      <c r="F39" s="16"/>
      <c r="G39" s="16"/>
      <c r="H39" s="16"/>
      <c r="I39" s="16"/>
      <c r="J39" s="16"/>
      <c r="K39" s="16"/>
      <c r="L39" s="16"/>
      <c r="M39" s="16"/>
      <c r="N39" s="16"/>
      <c r="O39" s="16"/>
      <c r="P39" s="16"/>
      <c r="Q39" s="16"/>
      <c r="R39" s="16"/>
      <c r="S39" s="16"/>
      <c r="T39" s="16"/>
      <c r="U39" s="16"/>
      <c r="V39" s="16"/>
      <c r="W39" s="16"/>
      <c r="X39" s="16"/>
      <c r="Y39" s="16"/>
      <c r="Z39" s="16"/>
    </row>
    <row r="40" spans="1:26" ht="16.5" customHeight="1" x14ac:dyDescent="0.3">
      <c r="A40" s="16"/>
      <c r="B40" s="16"/>
      <c r="C40" s="16" t="s">
        <v>162</v>
      </c>
      <c r="D40" s="16"/>
      <c r="E40" s="16"/>
      <c r="F40" s="16"/>
      <c r="G40" s="16"/>
      <c r="H40" s="16"/>
      <c r="I40" s="16"/>
      <c r="J40" s="16"/>
      <c r="K40" s="16"/>
      <c r="L40" s="16"/>
      <c r="M40" s="16"/>
      <c r="N40" s="16"/>
      <c r="O40" s="16"/>
      <c r="P40" s="16"/>
      <c r="Q40" s="16"/>
      <c r="R40" s="16"/>
      <c r="S40" s="16"/>
      <c r="T40" s="16"/>
      <c r="U40" s="16"/>
      <c r="V40" s="16"/>
      <c r="W40" s="16"/>
      <c r="X40" s="16"/>
      <c r="Y40" s="16"/>
      <c r="Z40" s="16"/>
    </row>
    <row r="41" spans="1:26" ht="16.5" customHeight="1" x14ac:dyDescent="0.3">
      <c r="A41" s="16"/>
      <c r="B41" s="16"/>
      <c r="C41" s="16" t="s">
        <v>163</v>
      </c>
      <c r="D41" s="16"/>
      <c r="E41" s="16"/>
      <c r="F41" s="16"/>
      <c r="G41" s="16"/>
      <c r="H41" s="16"/>
      <c r="I41" s="16"/>
      <c r="J41" s="16"/>
      <c r="K41" s="16"/>
      <c r="L41" s="16"/>
      <c r="M41" s="16"/>
      <c r="N41" s="16"/>
      <c r="O41" s="16"/>
      <c r="P41" s="16"/>
      <c r="Q41" s="16"/>
      <c r="R41" s="16"/>
      <c r="S41" s="16"/>
      <c r="T41" s="16"/>
      <c r="U41" s="16"/>
      <c r="V41" s="16"/>
      <c r="W41" s="16"/>
      <c r="X41" s="16"/>
      <c r="Y41" s="16"/>
      <c r="Z41" s="16"/>
    </row>
    <row r="42" spans="1:26" ht="16.5" customHeight="1" x14ac:dyDescent="0.3">
      <c r="A42" s="16"/>
      <c r="B42" s="16"/>
      <c r="C42" s="16" t="s">
        <v>164</v>
      </c>
      <c r="D42" s="16"/>
      <c r="E42" s="16"/>
      <c r="F42" s="16"/>
      <c r="G42" s="16"/>
      <c r="H42" s="16"/>
      <c r="I42" s="16"/>
      <c r="J42" s="16"/>
      <c r="K42" s="16"/>
      <c r="L42" s="16"/>
      <c r="M42" s="16"/>
      <c r="N42" s="16"/>
      <c r="O42" s="16"/>
      <c r="P42" s="16"/>
      <c r="Q42" s="16"/>
      <c r="R42" s="16"/>
      <c r="S42" s="16"/>
      <c r="T42" s="16"/>
      <c r="U42" s="16"/>
      <c r="V42" s="16"/>
      <c r="W42" s="16"/>
      <c r="X42" s="16"/>
      <c r="Y42" s="16"/>
      <c r="Z42" s="16"/>
    </row>
    <row r="43" spans="1:26" ht="16.5" customHeight="1" x14ac:dyDescent="0.3">
      <c r="A43" s="16"/>
      <c r="B43" s="16"/>
      <c r="C43" s="16" t="s">
        <v>165</v>
      </c>
      <c r="D43" s="16"/>
      <c r="E43" s="16"/>
      <c r="F43" s="16"/>
      <c r="G43" s="16"/>
      <c r="H43" s="16"/>
      <c r="I43" s="16"/>
      <c r="J43" s="16"/>
      <c r="K43" s="16"/>
      <c r="L43" s="16"/>
      <c r="M43" s="16"/>
      <c r="N43" s="16"/>
      <c r="O43" s="16"/>
      <c r="P43" s="16"/>
      <c r="Q43" s="16"/>
      <c r="R43" s="16"/>
      <c r="S43" s="16"/>
      <c r="T43" s="16"/>
      <c r="U43" s="16"/>
      <c r="V43" s="16"/>
      <c r="W43" s="16"/>
      <c r="X43" s="16"/>
      <c r="Y43" s="16"/>
      <c r="Z43" s="16"/>
    </row>
    <row r="44" spans="1:26" ht="16.5" customHeight="1" x14ac:dyDescent="0.3">
      <c r="A44" s="16"/>
      <c r="B44" s="16"/>
      <c r="C44" s="16" t="s">
        <v>166</v>
      </c>
      <c r="D44" s="16"/>
      <c r="E44" s="16"/>
      <c r="F44" s="16"/>
      <c r="G44" s="16"/>
      <c r="H44" s="16"/>
      <c r="I44" s="16"/>
      <c r="J44" s="16"/>
      <c r="K44" s="16"/>
      <c r="L44" s="16"/>
      <c r="M44" s="16"/>
      <c r="N44" s="16"/>
      <c r="O44" s="16"/>
      <c r="P44" s="16"/>
      <c r="Q44" s="16"/>
      <c r="R44" s="16"/>
      <c r="S44" s="16"/>
      <c r="T44" s="16"/>
      <c r="U44" s="16"/>
      <c r="V44" s="16"/>
      <c r="W44" s="16"/>
      <c r="X44" s="16"/>
      <c r="Y44" s="16"/>
      <c r="Z44" s="16"/>
    </row>
    <row r="45" spans="1:26" ht="16.5" customHeight="1" x14ac:dyDescent="0.3">
      <c r="A45" s="16"/>
      <c r="B45" s="16"/>
      <c r="C45" s="16" t="s">
        <v>167</v>
      </c>
      <c r="D45" s="16"/>
      <c r="E45" s="16"/>
      <c r="F45" s="16"/>
      <c r="G45" s="16"/>
      <c r="H45" s="16"/>
      <c r="I45" s="16"/>
      <c r="J45" s="16"/>
      <c r="K45" s="16"/>
      <c r="L45" s="16"/>
      <c r="M45" s="16"/>
      <c r="N45" s="16"/>
      <c r="O45" s="16"/>
      <c r="P45" s="16"/>
      <c r="Q45" s="16"/>
      <c r="R45" s="16"/>
      <c r="S45" s="16"/>
      <c r="T45" s="16"/>
      <c r="U45" s="16"/>
      <c r="V45" s="16"/>
      <c r="W45" s="16"/>
      <c r="X45" s="16"/>
      <c r="Y45" s="16"/>
      <c r="Z45" s="16"/>
    </row>
    <row r="46" spans="1:26" ht="16.5" customHeight="1" x14ac:dyDescent="0.3">
      <c r="A46" s="16"/>
      <c r="B46" s="16"/>
      <c r="C46" s="16" t="s">
        <v>168</v>
      </c>
      <c r="D46" s="16"/>
      <c r="E46" s="16"/>
      <c r="F46" s="16"/>
      <c r="G46" s="16"/>
      <c r="H46" s="16"/>
      <c r="I46" s="16"/>
      <c r="J46" s="16"/>
      <c r="K46" s="16"/>
      <c r="L46" s="16"/>
      <c r="M46" s="16"/>
      <c r="N46" s="16"/>
      <c r="O46" s="16"/>
      <c r="P46" s="16"/>
      <c r="Q46" s="16"/>
      <c r="R46" s="16"/>
      <c r="S46" s="16"/>
      <c r="T46" s="16"/>
      <c r="U46" s="16"/>
      <c r="V46" s="16"/>
      <c r="W46" s="16"/>
      <c r="X46" s="16"/>
      <c r="Y46" s="16"/>
      <c r="Z46" s="16"/>
    </row>
    <row r="47" spans="1:26" ht="16.5" customHeight="1" x14ac:dyDescent="0.3">
      <c r="A47" s="16"/>
      <c r="B47" s="16"/>
      <c r="C47" s="16" t="s">
        <v>169</v>
      </c>
      <c r="D47" s="16"/>
      <c r="E47" s="16"/>
      <c r="F47" s="16"/>
      <c r="G47" s="16"/>
      <c r="H47" s="16"/>
      <c r="I47" s="16"/>
      <c r="J47" s="16"/>
      <c r="K47" s="16"/>
      <c r="L47" s="16"/>
      <c r="M47" s="16"/>
      <c r="N47" s="16"/>
      <c r="O47" s="16"/>
      <c r="P47" s="16"/>
      <c r="Q47" s="16"/>
      <c r="R47" s="16"/>
      <c r="S47" s="16"/>
      <c r="T47" s="16"/>
      <c r="U47" s="16"/>
      <c r="V47" s="16"/>
      <c r="W47" s="16"/>
      <c r="X47" s="16"/>
      <c r="Y47" s="16"/>
      <c r="Z47" s="16"/>
    </row>
    <row r="48" spans="1:26" ht="16.5" customHeight="1" x14ac:dyDescent="0.3">
      <c r="A48" s="16"/>
      <c r="B48" s="16"/>
      <c r="C48" s="16" t="s">
        <v>170</v>
      </c>
      <c r="D48" s="16"/>
      <c r="E48" s="16"/>
      <c r="F48" s="16"/>
      <c r="G48" s="16"/>
      <c r="H48" s="16"/>
      <c r="I48" s="16"/>
      <c r="J48" s="16"/>
      <c r="K48" s="16"/>
      <c r="L48" s="16"/>
      <c r="M48" s="16"/>
      <c r="N48" s="16"/>
      <c r="O48" s="16"/>
      <c r="P48" s="16"/>
      <c r="Q48" s="16"/>
      <c r="R48" s="16"/>
      <c r="S48" s="16"/>
      <c r="T48" s="16"/>
      <c r="U48" s="16"/>
      <c r="V48" s="16"/>
      <c r="W48" s="16"/>
      <c r="X48" s="16"/>
      <c r="Y48" s="16"/>
      <c r="Z48" s="16"/>
    </row>
    <row r="49" spans="1:26" ht="16.5" customHeight="1" x14ac:dyDescent="0.3">
      <c r="A49" s="16"/>
      <c r="B49" s="16"/>
      <c r="C49" s="16" t="s">
        <v>171</v>
      </c>
      <c r="D49" s="16"/>
      <c r="E49" s="16"/>
      <c r="F49" s="16"/>
      <c r="G49" s="16"/>
      <c r="H49" s="16"/>
      <c r="I49" s="16"/>
      <c r="J49" s="16"/>
      <c r="K49" s="16"/>
      <c r="L49" s="16"/>
      <c r="M49" s="16"/>
      <c r="N49" s="16"/>
      <c r="O49" s="16"/>
      <c r="P49" s="16"/>
      <c r="Q49" s="16"/>
      <c r="R49" s="16"/>
      <c r="S49" s="16"/>
      <c r="T49" s="16"/>
      <c r="U49" s="16"/>
      <c r="V49" s="16"/>
      <c r="W49" s="16"/>
      <c r="X49" s="16"/>
      <c r="Y49" s="16"/>
      <c r="Z49" s="16"/>
    </row>
    <row r="50" spans="1:26" ht="16.5" customHeight="1" x14ac:dyDescent="0.3">
      <c r="A50" s="16"/>
      <c r="B50" s="16"/>
      <c r="C50" s="16" t="s">
        <v>172</v>
      </c>
      <c r="D50" s="16"/>
      <c r="E50" s="16"/>
      <c r="F50" s="16"/>
      <c r="G50" s="16"/>
      <c r="H50" s="16"/>
      <c r="I50" s="16"/>
      <c r="J50" s="16"/>
      <c r="K50" s="16"/>
      <c r="L50" s="16"/>
      <c r="M50" s="16"/>
      <c r="N50" s="16"/>
      <c r="O50" s="16"/>
      <c r="P50" s="16"/>
      <c r="Q50" s="16"/>
      <c r="R50" s="16"/>
      <c r="S50" s="16"/>
      <c r="T50" s="16"/>
      <c r="U50" s="16"/>
      <c r="V50" s="16"/>
      <c r="W50" s="16"/>
      <c r="X50" s="16"/>
      <c r="Y50" s="16"/>
      <c r="Z50" s="16"/>
    </row>
    <row r="51" spans="1:26" ht="16.5" customHeight="1" x14ac:dyDescent="0.3">
      <c r="A51" s="16"/>
      <c r="B51" s="16"/>
      <c r="C51" s="16" t="s">
        <v>173</v>
      </c>
      <c r="D51" s="16"/>
      <c r="E51" s="16"/>
      <c r="F51" s="16"/>
      <c r="G51" s="16"/>
      <c r="H51" s="16"/>
      <c r="I51" s="16"/>
      <c r="J51" s="16"/>
      <c r="K51" s="16"/>
      <c r="L51" s="16"/>
      <c r="M51" s="16"/>
      <c r="N51" s="16"/>
      <c r="O51" s="16"/>
      <c r="P51" s="16"/>
      <c r="Q51" s="16"/>
      <c r="R51" s="16"/>
      <c r="S51" s="16"/>
      <c r="T51" s="16"/>
      <c r="U51" s="16"/>
      <c r="V51" s="16"/>
      <c r="W51" s="16"/>
      <c r="X51" s="16"/>
      <c r="Y51" s="16"/>
      <c r="Z51" s="16"/>
    </row>
    <row r="52" spans="1:26" ht="16.5" customHeight="1" x14ac:dyDescent="0.3">
      <c r="A52" s="16"/>
      <c r="B52" s="16"/>
      <c r="C52" s="16" t="s">
        <v>174</v>
      </c>
      <c r="D52" s="16"/>
      <c r="E52" s="16"/>
      <c r="F52" s="16"/>
      <c r="G52" s="16"/>
      <c r="H52" s="16"/>
      <c r="I52" s="16"/>
      <c r="J52" s="16"/>
      <c r="K52" s="16"/>
      <c r="L52" s="16"/>
      <c r="M52" s="16"/>
      <c r="N52" s="16"/>
      <c r="O52" s="16"/>
      <c r="P52" s="16"/>
      <c r="Q52" s="16"/>
      <c r="R52" s="16"/>
      <c r="S52" s="16"/>
      <c r="T52" s="16"/>
      <c r="U52" s="16"/>
      <c r="V52" s="16"/>
      <c r="W52" s="16"/>
      <c r="X52" s="16"/>
      <c r="Y52" s="16"/>
      <c r="Z52" s="16"/>
    </row>
    <row r="53" spans="1:26" ht="16.5" customHeight="1" x14ac:dyDescent="0.3">
      <c r="A53" s="16"/>
      <c r="B53" s="16"/>
      <c r="C53" s="16" t="s">
        <v>175</v>
      </c>
      <c r="D53" s="16"/>
      <c r="E53" s="16"/>
      <c r="F53" s="16"/>
      <c r="G53" s="16"/>
      <c r="H53" s="16"/>
      <c r="I53" s="16"/>
      <c r="J53" s="16"/>
      <c r="K53" s="16"/>
      <c r="L53" s="16"/>
      <c r="M53" s="16"/>
      <c r="N53" s="16"/>
      <c r="O53" s="16"/>
      <c r="P53" s="16"/>
      <c r="Q53" s="16"/>
      <c r="R53" s="16"/>
      <c r="S53" s="16"/>
      <c r="T53" s="16"/>
      <c r="U53" s="16"/>
      <c r="V53" s="16"/>
      <c r="W53" s="16"/>
      <c r="X53" s="16"/>
      <c r="Y53" s="16"/>
      <c r="Z53" s="16"/>
    </row>
    <row r="54" spans="1:26" ht="16.5" customHeight="1" x14ac:dyDescent="0.3">
      <c r="A54" s="16"/>
      <c r="B54" s="16"/>
      <c r="C54" s="16" t="s">
        <v>176</v>
      </c>
      <c r="D54" s="16"/>
      <c r="E54" s="16"/>
      <c r="F54" s="16"/>
      <c r="G54" s="16"/>
      <c r="H54" s="16"/>
      <c r="I54" s="16"/>
      <c r="J54" s="16"/>
      <c r="K54" s="16"/>
      <c r="L54" s="16"/>
      <c r="M54" s="16"/>
      <c r="N54" s="16"/>
      <c r="O54" s="16"/>
      <c r="P54" s="16"/>
      <c r="Q54" s="16"/>
      <c r="R54" s="16"/>
      <c r="S54" s="16"/>
      <c r="T54" s="16"/>
      <c r="U54" s="16"/>
      <c r="V54" s="16"/>
      <c r="W54" s="16"/>
      <c r="X54" s="16"/>
      <c r="Y54" s="16"/>
      <c r="Z54" s="16"/>
    </row>
    <row r="55" spans="1:26" ht="16.5" customHeight="1" x14ac:dyDescent="0.3">
      <c r="A55" s="16"/>
      <c r="B55" s="16"/>
      <c r="C55" s="16" t="s">
        <v>177</v>
      </c>
      <c r="D55" s="16"/>
      <c r="E55" s="16"/>
      <c r="F55" s="16"/>
      <c r="G55" s="16"/>
      <c r="H55" s="16"/>
      <c r="I55" s="16"/>
      <c r="J55" s="16"/>
      <c r="K55" s="16"/>
      <c r="L55" s="16"/>
      <c r="M55" s="16"/>
      <c r="N55" s="16"/>
      <c r="O55" s="16"/>
      <c r="P55" s="16"/>
      <c r="Q55" s="16"/>
      <c r="R55" s="16"/>
      <c r="S55" s="16"/>
      <c r="T55" s="16"/>
      <c r="U55" s="16"/>
      <c r="V55" s="16"/>
      <c r="W55" s="16"/>
      <c r="X55" s="16"/>
      <c r="Y55" s="16"/>
      <c r="Z55" s="16"/>
    </row>
    <row r="56" spans="1:26" ht="16.5" customHeight="1" x14ac:dyDescent="0.3">
      <c r="A56" s="16"/>
      <c r="B56" s="16"/>
      <c r="C56" s="16" t="s">
        <v>178</v>
      </c>
      <c r="D56" s="16"/>
      <c r="E56" s="16"/>
      <c r="F56" s="16"/>
      <c r="G56" s="16"/>
      <c r="H56" s="16"/>
      <c r="I56" s="16"/>
      <c r="J56" s="16"/>
      <c r="K56" s="16"/>
      <c r="L56" s="16"/>
      <c r="M56" s="16"/>
      <c r="N56" s="16"/>
      <c r="O56" s="16"/>
      <c r="P56" s="16"/>
      <c r="Q56" s="16"/>
      <c r="R56" s="16"/>
      <c r="S56" s="16"/>
      <c r="T56" s="16"/>
      <c r="U56" s="16"/>
      <c r="V56" s="16"/>
      <c r="W56" s="16"/>
      <c r="X56" s="16"/>
      <c r="Y56" s="16"/>
      <c r="Z56" s="16"/>
    </row>
    <row r="57" spans="1:26" ht="16.5" customHeight="1" x14ac:dyDescent="0.3">
      <c r="A57" s="16"/>
      <c r="B57" s="16"/>
      <c r="C57" s="16" t="s">
        <v>179</v>
      </c>
      <c r="D57" s="16"/>
      <c r="E57" s="16"/>
      <c r="F57" s="16"/>
      <c r="G57" s="16"/>
      <c r="H57" s="16"/>
      <c r="I57" s="16"/>
      <c r="J57" s="16"/>
      <c r="K57" s="16"/>
      <c r="L57" s="16"/>
      <c r="M57" s="16"/>
      <c r="N57" s="16"/>
      <c r="O57" s="16"/>
      <c r="P57" s="16"/>
      <c r="Q57" s="16"/>
      <c r="R57" s="16"/>
      <c r="S57" s="16"/>
      <c r="T57" s="16"/>
      <c r="U57" s="16"/>
      <c r="V57" s="16"/>
      <c r="W57" s="16"/>
      <c r="X57" s="16"/>
      <c r="Y57" s="16"/>
      <c r="Z57" s="16"/>
    </row>
    <row r="58" spans="1:26" ht="16.5" customHeight="1" x14ac:dyDescent="0.3">
      <c r="A58" s="16"/>
      <c r="B58" s="16"/>
      <c r="C58" s="16" t="s">
        <v>180</v>
      </c>
      <c r="D58" s="16"/>
      <c r="E58" s="16"/>
      <c r="F58" s="16"/>
      <c r="G58" s="16"/>
      <c r="H58" s="16"/>
      <c r="I58" s="16"/>
      <c r="J58" s="16"/>
      <c r="K58" s="16"/>
      <c r="L58" s="16"/>
      <c r="M58" s="16"/>
      <c r="N58" s="16"/>
      <c r="O58" s="16"/>
      <c r="P58" s="16"/>
      <c r="Q58" s="16"/>
      <c r="R58" s="16"/>
      <c r="S58" s="16"/>
      <c r="T58" s="16"/>
      <c r="U58" s="16"/>
      <c r="V58" s="16"/>
      <c r="W58" s="16"/>
      <c r="X58" s="16"/>
      <c r="Y58" s="16"/>
      <c r="Z58" s="16"/>
    </row>
    <row r="59" spans="1:26" ht="16.5" customHeight="1"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6.5" customHeight="1"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6.5" customHeight="1"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6.5" customHeight="1"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6.5" customHeight="1"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6.5" customHeight="1"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6.5" customHeight="1"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6.5" customHeight="1"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6.5" customHeight="1"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6.5" customHeight="1"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6.5" customHeight="1"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6.5" customHeight="1"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6.5" customHeight="1"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6.5" customHeight="1"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6.5" customHeight="1"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6.5" customHeight="1" x14ac:dyDescent="0.3">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6.5" customHeight="1" x14ac:dyDescent="0.3">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6.5" customHeight="1" x14ac:dyDescent="0.3">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6.5" customHeight="1" x14ac:dyDescent="0.3">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6.5" customHeight="1" x14ac:dyDescent="0.3">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6.5" customHeight="1" x14ac:dyDescent="0.3">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6.5" customHeight="1" x14ac:dyDescent="0.3">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6.5" customHeight="1" x14ac:dyDescent="0.3">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6.5" customHeight="1" x14ac:dyDescent="0.3">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6.5" customHeight="1" x14ac:dyDescent="0.3">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6.5" customHeight="1" x14ac:dyDescent="0.3">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6.5" customHeight="1" x14ac:dyDescent="0.3">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6.5" customHeight="1" x14ac:dyDescent="0.3">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6.5" customHeight="1" x14ac:dyDescent="0.3">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6.5" customHeight="1" x14ac:dyDescent="0.3">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6.5" customHeight="1" x14ac:dyDescent="0.3">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6.5" customHeight="1" x14ac:dyDescent="0.3">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6.5" customHeight="1" x14ac:dyDescent="0.3">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6.5" customHeight="1" x14ac:dyDescent="0.3">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6.5" customHeight="1" x14ac:dyDescent="0.3">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6.5" customHeight="1" x14ac:dyDescent="0.3">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6.5" customHeight="1" x14ac:dyDescent="0.3">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6.5" customHeight="1" x14ac:dyDescent="0.3">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6.5" customHeight="1" x14ac:dyDescent="0.3">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6.5" customHeight="1" x14ac:dyDescent="0.3">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6.5" customHeight="1" x14ac:dyDescent="0.3">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6.5" customHeight="1" x14ac:dyDescent="0.3">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6.5" customHeight="1" x14ac:dyDescent="0.3">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6.5" customHeight="1" x14ac:dyDescent="0.3">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6.5" customHeight="1" x14ac:dyDescent="0.3">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6.5" customHeight="1" x14ac:dyDescent="0.3">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6.5" customHeight="1" x14ac:dyDescent="0.3">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6.5" customHeight="1" x14ac:dyDescent="0.3">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6.5" customHeight="1" x14ac:dyDescent="0.3">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6.5" customHeight="1" x14ac:dyDescent="0.3">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6.5" customHeight="1" x14ac:dyDescent="0.3">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6.5" customHeight="1" x14ac:dyDescent="0.3">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6.5" customHeight="1" x14ac:dyDescent="0.3">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6.5" customHeight="1" x14ac:dyDescent="0.3">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6.5" customHeight="1" x14ac:dyDescent="0.3">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6.5" customHeight="1" x14ac:dyDescent="0.3">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6.5" customHeight="1" x14ac:dyDescent="0.3">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6.5" customHeight="1" x14ac:dyDescent="0.3">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6.5" customHeight="1" x14ac:dyDescent="0.3">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6.5" customHeight="1" x14ac:dyDescent="0.3">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6.5" customHeight="1" x14ac:dyDescent="0.3">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6.5" customHeight="1" x14ac:dyDescent="0.3">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6.5" customHeight="1" x14ac:dyDescent="0.3">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6.5" customHeight="1" x14ac:dyDescent="0.3">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6.5" customHeight="1" x14ac:dyDescent="0.3">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6.5" customHeight="1" x14ac:dyDescent="0.3">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6.5" customHeight="1" x14ac:dyDescent="0.3">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6.5" customHeight="1" x14ac:dyDescent="0.3">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6.5" customHeight="1" x14ac:dyDescent="0.3">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6.5" customHeight="1" x14ac:dyDescent="0.3">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6.5" customHeight="1" x14ac:dyDescent="0.3">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6.5" customHeight="1" x14ac:dyDescent="0.3">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6.5" customHeight="1" x14ac:dyDescent="0.3">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6.5" customHeight="1" x14ac:dyDescent="0.3">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6.5" customHeight="1" x14ac:dyDescent="0.3">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6.5" customHeight="1" x14ac:dyDescent="0.3">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6.5" customHeight="1" x14ac:dyDescent="0.3">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6.5" customHeight="1" x14ac:dyDescent="0.3">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6.5" customHeight="1" x14ac:dyDescent="0.3">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6.5" customHeight="1" x14ac:dyDescent="0.3">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6.5" customHeight="1" x14ac:dyDescent="0.3">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6.5" customHeight="1" x14ac:dyDescent="0.3">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6.5" customHeight="1" x14ac:dyDescent="0.3">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6.5" customHeight="1" x14ac:dyDescent="0.3">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6.5" customHeight="1" x14ac:dyDescent="0.3">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6.5" customHeight="1" x14ac:dyDescent="0.3">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6.5" customHeight="1" x14ac:dyDescent="0.3">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6.5" customHeight="1" x14ac:dyDescent="0.3">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6.5" customHeight="1" x14ac:dyDescent="0.3">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6.5" customHeight="1" x14ac:dyDescent="0.3">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6.5" customHeight="1" x14ac:dyDescent="0.3">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6.5" customHeight="1" x14ac:dyDescent="0.3">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6.5" customHeight="1" x14ac:dyDescent="0.3">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6.5" customHeight="1" x14ac:dyDescent="0.3">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6.5" customHeight="1" x14ac:dyDescent="0.3">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6.5" customHeight="1" x14ac:dyDescent="0.3">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6.5" customHeight="1" x14ac:dyDescent="0.3">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6.5" customHeight="1" x14ac:dyDescent="0.3">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6.5" customHeight="1" x14ac:dyDescent="0.3">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6.5" customHeight="1" x14ac:dyDescent="0.3">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6.5" customHeight="1" x14ac:dyDescent="0.3">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6.5" customHeight="1" x14ac:dyDescent="0.3">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6.5" customHeight="1" x14ac:dyDescent="0.3">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6.5" customHeight="1" x14ac:dyDescent="0.3">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6.5" customHeight="1" x14ac:dyDescent="0.3">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6.5" customHeight="1" x14ac:dyDescent="0.3">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6.5" customHeight="1" x14ac:dyDescent="0.3">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6.5" customHeight="1" x14ac:dyDescent="0.3">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6.5" customHeight="1" x14ac:dyDescent="0.3">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6.5" customHeight="1" x14ac:dyDescent="0.3">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6.5" customHeight="1" x14ac:dyDescent="0.3">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6.5" customHeight="1" x14ac:dyDescent="0.3">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6.5" customHeight="1" x14ac:dyDescent="0.3">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6.5" customHeight="1" x14ac:dyDescent="0.3">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6.5" customHeight="1" x14ac:dyDescent="0.3">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6.5" customHeight="1" x14ac:dyDescent="0.3">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6.5" customHeight="1" x14ac:dyDescent="0.3">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6.5" customHeight="1" x14ac:dyDescent="0.3">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6.5" customHeight="1" x14ac:dyDescent="0.3">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6.5" customHeight="1" x14ac:dyDescent="0.3">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6.5" customHeight="1" x14ac:dyDescent="0.3">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6.5" customHeight="1" x14ac:dyDescent="0.3">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6.5" customHeight="1" x14ac:dyDescent="0.3">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6.5" customHeight="1" x14ac:dyDescent="0.3">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6.5" customHeight="1" x14ac:dyDescent="0.3">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6.5" customHeight="1" x14ac:dyDescent="0.3">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6.5" customHeight="1" x14ac:dyDescent="0.3">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6.5" customHeight="1" x14ac:dyDescent="0.3">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6.5" customHeight="1" x14ac:dyDescent="0.3">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6.5" customHeight="1" x14ac:dyDescent="0.3">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6.5" customHeight="1" x14ac:dyDescent="0.3">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6.5" customHeight="1" x14ac:dyDescent="0.3">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6.5" customHeight="1" x14ac:dyDescent="0.3">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6.5" customHeight="1" x14ac:dyDescent="0.3">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6.5" customHeight="1" x14ac:dyDescent="0.3">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6.5" customHeight="1" x14ac:dyDescent="0.3">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6.5" customHeight="1" x14ac:dyDescent="0.3">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6.5" customHeight="1" x14ac:dyDescent="0.3">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6.5" customHeight="1" x14ac:dyDescent="0.3">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6.5" customHeight="1" x14ac:dyDescent="0.3">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6.5" customHeight="1" x14ac:dyDescent="0.3">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6.5" customHeight="1" x14ac:dyDescent="0.3">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6.5" customHeight="1" x14ac:dyDescent="0.3">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6.5" customHeight="1" x14ac:dyDescent="0.3">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6.5" customHeight="1" x14ac:dyDescent="0.3">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6.5" customHeight="1" x14ac:dyDescent="0.3">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6.5" customHeight="1" x14ac:dyDescent="0.3">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6.5" customHeight="1" x14ac:dyDescent="0.3">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6.5" customHeight="1" x14ac:dyDescent="0.3">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6.5" customHeight="1" x14ac:dyDescent="0.3">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6.5" customHeight="1" x14ac:dyDescent="0.3">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6.5" customHeight="1" x14ac:dyDescent="0.3">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6.5" customHeight="1" x14ac:dyDescent="0.3">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6.5" customHeight="1" x14ac:dyDescent="0.3">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6.5" customHeight="1" x14ac:dyDescent="0.3">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6.5" customHeight="1" x14ac:dyDescent="0.3">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6.5" customHeight="1" x14ac:dyDescent="0.3">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6.5" customHeight="1" x14ac:dyDescent="0.3">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6.5" customHeight="1" x14ac:dyDescent="0.3">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6.5" customHeight="1" x14ac:dyDescent="0.3">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6.5" customHeight="1" x14ac:dyDescent="0.3">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6.5" customHeight="1" x14ac:dyDescent="0.3">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6.5" customHeight="1" x14ac:dyDescent="0.3">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6.5" customHeight="1" x14ac:dyDescent="0.3">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6.5" customHeight="1" x14ac:dyDescent="0.3">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6.5" customHeight="1" x14ac:dyDescent="0.3">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6.5" customHeight="1" x14ac:dyDescent="0.3">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6.5" customHeight="1" x14ac:dyDescent="0.3">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6.5" customHeight="1" x14ac:dyDescent="0.3">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6.5" customHeight="1" x14ac:dyDescent="0.3">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6.5" customHeight="1" x14ac:dyDescent="0.3">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6.5" customHeight="1" x14ac:dyDescent="0.3">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6.5" customHeight="1" x14ac:dyDescent="0.3">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6.5" customHeight="1" x14ac:dyDescent="0.3">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6.5" customHeight="1" x14ac:dyDescent="0.3">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6.5" customHeight="1" x14ac:dyDescent="0.3">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6.5" customHeight="1" x14ac:dyDescent="0.3">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6.5" customHeight="1" x14ac:dyDescent="0.3">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6.5" customHeight="1" x14ac:dyDescent="0.3">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6.5" customHeight="1" x14ac:dyDescent="0.3">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6.5" customHeight="1" x14ac:dyDescent="0.3">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6.5" customHeight="1" x14ac:dyDescent="0.3">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6.5" customHeight="1" x14ac:dyDescent="0.3">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6.5" customHeight="1" x14ac:dyDescent="0.3">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6.5" customHeight="1" x14ac:dyDescent="0.3">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6.5" customHeight="1" x14ac:dyDescent="0.3">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6.5" customHeight="1" x14ac:dyDescent="0.3">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6.5" customHeight="1" x14ac:dyDescent="0.3">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6.5" customHeight="1" x14ac:dyDescent="0.3">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6.5" customHeight="1" x14ac:dyDescent="0.3">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6.5" customHeight="1" x14ac:dyDescent="0.3">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6.5" customHeight="1" x14ac:dyDescent="0.3">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6.5" customHeight="1" x14ac:dyDescent="0.3">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6.5" customHeight="1" x14ac:dyDescent="0.3">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6.5" customHeight="1" x14ac:dyDescent="0.3">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6.5" customHeight="1" x14ac:dyDescent="0.3">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6.5" customHeight="1" x14ac:dyDescent="0.3">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6.5" customHeight="1" x14ac:dyDescent="0.3">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6.5" customHeight="1" x14ac:dyDescent="0.3">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6.5" customHeight="1" x14ac:dyDescent="0.3">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6.5" customHeight="1" x14ac:dyDescent="0.3">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6.5" customHeight="1" x14ac:dyDescent="0.3">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6.5" customHeight="1" x14ac:dyDescent="0.3">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6.5" customHeight="1" x14ac:dyDescent="0.3">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6.5" customHeight="1" x14ac:dyDescent="0.3">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6.5" customHeight="1" x14ac:dyDescent="0.3">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6.5" customHeight="1" x14ac:dyDescent="0.3">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6.5" customHeight="1" x14ac:dyDescent="0.3">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6.5" customHeight="1" x14ac:dyDescent="0.3">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6.5" customHeight="1" x14ac:dyDescent="0.3">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6.5" customHeight="1" x14ac:dyDescent="0.3">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6.5" customHeight="1" x14ac:dyDescent="0.3">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6.5" customHeight="1" x14ac:dyDescent="0.3">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6.5" customHeight="1" x14ac:dyDescent="0.3">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6.5" customHeight="1" x14ac:dyDescent="0.3">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6.5" customHeight="1" x14ac:dyDescent="0.3">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6.5" customHeight="1" x14ac:dyDescent="0.3">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6.5" customHeight="1" x14ac:dyDescent="0.3">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6.5" customHeight="1" x14ac:dyDescent="0.3">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6.5" customHeight="1" x14ac:dyDescent="0.3">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6.5" customHeight="1" x14ac:dyDescent="0.3">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6.5" customHeight="1" x14ac:dyDescent="0.3">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6.5" customHeight="1" x14ac:dyDescent="0.3">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6.5" customHeight="1" x14ac:dyDescent="0.3">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6.5" customHeight="1" x14ac:dyDescent="0.3">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6.5" customHeight="1" x14ac:dyDescent="0.3">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6.5" customHeight="1" x14ac:dyDescent="0.3">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6.5" customHeight="1" x14ac:dyDescent="0.3">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6.5" customHeight="1" x14ac:dyDescent="0.3">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6.5" customHeight="1" x14ac:dyDescent="0.3">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6.5" customHeight="1" x14ac:dyDescent="0.3">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6.5" customHeight="1" x14ac:dyDescent="0.3">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6.5" customHeight="1" x14ac:dyDescent="0.3">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6.5" customHeight="1" x14ac:dyDescent="0.3">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6.5" customHeight="1" x14ac:dyDescent="0.3">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6.5" customHeight="1" x14ac:dyDescent="0.3">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6.5" customHeight="1" x14ac:dyDescent="0.3">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6.5" customHeight="1" x14ac:dyDescent="0.3">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6.5" customHeight="1" x14ac:dyDescent="0.3">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6.5" customHeight="1" x14ac:dyDescent="0.3">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6.5" customHeight="1" x14ac:dyDescent="0.3">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6.5" customHeight="1" x14ac:dyDescent="0.3">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6.5" customHeight="1" x14ac:dyDescent="0.3">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6.5" customHeight="1" x14ac:dyDescent="0.3">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6.5" customHeight="1" x14ac:dyDescent="0.3">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6.5" customHeight="1" x14ac:dyDescent="0.3">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6.5" customHeight="1" x14ac:dyDescent="0.3">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6.5" customHeight="1" x14ac:dyDescent="0.3">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6.5" customHeight="1" x14ac:dyDescent="0.3">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6.5" customHeight="1" x14ac:dyDescent="0.3">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6.5" customHeight="1" x14ac:dyDescent="0.3">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6.5" customHeight="1" x14ac:dyDescent="0.3">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6.5" customHeight="1" x14ac:dyDescent="0.3">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6.5" customHeight="1" x14ac:dyDescent="0.3">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6.5" customHeight="1" x14ac:dyDescent="0.3">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6.5" customHeight="1" x14ac:dyDescent="0.3">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6.5" customHeight="1" x14ac:dyDescent="0.3">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6.5" customHeight="1" x14ac:dyDescent="0.3">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6.5" customHeight="1" x14ac:dyDescent="0.3">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6.5" customHeight="1" x14ac:dyDescent="0.3">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6.5" customHeight="1" x14ac:dyDescent="0.3">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6.5" customHeight="1" x14ac:dyDescent="0.3">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6.5" customHeight="1" x14ac:dyDescent="0.3">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6.5" customHeight="1" x14ac:dyDescent="0.3">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6.5" customHeight="1" x14ac:dyDescent="0.3">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6.5" customHeight="1" x14ac:dyDescent="0.3">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6.5" customHeight="1" x14ac:dyDescent="0.3">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6.5" customHeight="1" x14ac:dyDescent="0.3">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6.5" customHeight="1" x14ac:dyDescent="0.3">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6.5" customHeight="1" x14ac:dyDescent="0.3">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6.5" customHeight="1" x14ac:dyDescent="0.3">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6.5" customHeight="1" x14ac:dyDescent="0.3">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6.5" customHeight="1" x14ac:dyDescent="0.3">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6.5" customHeight="1" x14ac:dyDescent="0.3">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6.5" customHeight="1" x14ac:dyDescent="0.3">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6.5" customHeight="1" x14ac:dyDescent="0.3">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6.5" customHeight="1" x14ac:dyDescent="0.3">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6.5" customHeight="1" x14ac:dyDescent="0.3">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6.5" customHeight="1" x14ac:dyDescent="0.3">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6.5" customHeight="1" x14ac:dyDescent="0.3">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6.5" customHeight="1" x14ac:dyDescent="0.3">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6.5" customHeight="1" x14ac:dyDescent="0.3">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6.5" customHeight="1" x14ac:dyDescent="0.3">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6.5" customHeight="1" x14ac:dyDescent="0.3">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6.5" customHeight="1" x14ac:dyDescent="0.3">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6.5" customHeight="1" x14ac:dyDescent="0.3">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6.5" customHeight="1" x14ac:dyDescent="0.3">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6.5" customHeight="1" x14ac:dyDescent="0.3">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6.5" customHeight="1" x14ac:dyDescent="0.3">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6.5" customHeight="1" x14ac:dyDescent="0.3">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6.5" customHeight="1" x14ac:dyDescent="0.3">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6.5" customHeight="1" x14ac:dyDescent="0.3">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6.5" customHeight="1" x14ac:dyDescent="0.3">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6.5" customHeight="1" x14ac:dyDescent="0.3">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6.5" customHeight="1" x14ac:dyDescent="0.3">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6.5" customHeight="1" x14ac:dyDescent="0.3">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6.5" customHeight="1" x14ac:dyDescent="0.3">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6.5" customHeight="1" x14ac:dyDescent="0.3">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6.5" customHeight="1" x14ac:dyDescent="0.3">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6.5" customHeight="1" x14ac:dyDescent="0.3">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6.5" customHeight="1" x14ac:dyDescent="0.3">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6.5" customHeight="1" x14ac:dyDescent="0.3">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6.5" customHeight="1" x14ac:dyDescent="0.3">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6.5" customHeight="1" x14ac:dyDescent="0.3">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6.5" customHeight="1" x14ac:dyDescent="0.3">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6.5" customHeight="1" x14ac:dyDescent="0.3">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6.5" customHeight="1" x14ac:dyDescent="0.3">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6.5" customHeight="1" x14ac:dyDescent="0.3">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6.5" customHeight="1" x14ac:dyDescent="0.3">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6.5" customHeight="1" x14ac:dyDescent="0.3">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6.5" customHeight="1" x14ac:dyDescent="0.3">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6.5" customHeight="1" x14ac:dyDescent="0.3">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6.5" customHeight="1" x14ac:dyDescent="0.3">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6.5" customHeight="1" x14ac:dyDescent="0.3">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6.5" customHeight="1" x14ac:dyDescent="0.3">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6.5" customHeight="1" x14ac:dyDescent="0.3">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6.5" customHeight="1" x14ac:dyDescent="0.3">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6.5" customHeight="1" x14ac:dyDescent="0.3">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6.5" customHeight="1" x14ac:dyDescent="0.3">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6.5" customHeight="1" x14ac:dyDescent="0.3">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6.5" customHeight="1" x14ac:dyDescent="0.3">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6.5" customHeight="1" x14ac:dyDescent="0.3">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6.5" customHeight="1" x14ac:dyDescent="0.3">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6.5" customHeight="1" x14ac:dyDescent="0.3">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6.5" customHeight="1" x14ac:dyDescent="0.3">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6.5" customHeight="1" x14ac:dyDescent="0.3">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6.5" customHeight="1" x14ac:dyDescent="0.3">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6.5" customHeight="1" x14ac:dyDescent="0.3">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6.5" customHeight="1" x14ac:dyDescent="0.3">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6.5" customHeight="1" x14ac:dyDescent="0.3">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6.5" customHeight="1" x14ac:dyDescent="0.3">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6.5" customHeight="1" x14ac:dyDescent="0.3">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6.5" customHeight="1" x14ac:dyDescent="0.3">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6.5" customHeight="1" x14ac:dyDescent="0.3">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6.5" customHeight="1" x14ac:dyDescent="0.3">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6.5" customHeight="1" x14ac:dyDescent="0.3">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6.5" customHeight="1" x14ac:dyDescent="0.3">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6.5" customHeight="1" x14ac:dyDescent="0.3">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6.5" customHeight="1" x14ac:dyDescent="0.3">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6.5" customHeight="1" x14ac:dyDescent="0.3">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6.5" customHeight="1" x14ac:dyDescent="0.3">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6.5" customHeight="1" x14ac:dyDescent="0.3">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6.5" customHeight="1" x14ac:dyDescent="0.3">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6.5" customHeight="1" x14ac:dyDescent="0.3">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6.5" customHeight="1" x14ac:dyDescent="0.3">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6.5" customHeight="1" x14ac:dyDescent="0.3">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6.5" customHeight="1" x14ac:dyDescent="0.3">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6.5" customHeight="1" x14ac:dyDescent="0.3">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6.5" customHeight="1" x14ac:dyDescent="0.3">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6.5" customHeight="1" x14ac:dyDescent="0.3">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6.5" customHeight="1" x14ac:dyDescent="0.3">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6.5" customHeight="1" x14ac:dyDescent="0.3">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6.5" customHeight="1" x14ac:dyDescent="0.3">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6.5" customHeight="1" x14ac:dyDescent="0.3">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6.5" customHeight="1" x14ac:dyDescent="0.3">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6.5" customHeight="1" x14ac:dyDescent="0.3">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6.5" customHeight="1" x14ac:dyDescent="0.3">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6.5" customHeight="1" x14ac:dyDescent="0.3">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6.5" customHeight="1" x14ac:dyDescent="0.3">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6.5" customHeight="1" x14ac:dyDescent="0.3">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6.5" customHeight="1" x14ac:dyDescent="0.3">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6.5" customHeight="1" x14ac:dyDescent="0.3">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6.5" customHeight="1" x14ac:dyDescent="0.3">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6.5" customHeight="1" x14ac:dyDescent="0.3">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6.5" customHeight="1" x14ac:dyDescent="0.3">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6.5" customHeight="1" x14ac:dyDescent="0.3">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6.5" customHeight="1" x14ac:dyDescent="0.3">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6.5" customHeight="1" x14ac:dyDescent="0.3">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6.5" customHeight="1" x14ac:dyDescent="0.3">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6.5" customHeight="1" x14ac:dyDescent="0.3">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6.5" customHeight="1" x14ac:dyDescent="0.3">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6.5" customHeight="1" x14ac:dyDescent="0.3">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6.5" customHeight="1" x14ac:dyDescent="0.3">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6.5" customHeight="1" x14ac:dyDescent="0.3">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6.5" customHeight="1" x14ac:dyDescent="0.3">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6.5" customHeight="1" x14ac:dyDescent="0.3">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6.5" customHeight="1" x14ac:dyDescent="0.3">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6.5" customHeight="1" x14ac:dyDescent="0.3">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6.5" customHeight="1" x14ac:dyDescent="0.3">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6.5" customHeight="1" x14ac:dyDescent="0.3">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6.5" customHeight="1" x14ac:dyDescent="0.3">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6.5" customHeight="1" x14ac:dyDescent="0.3">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6.5" customHeight="1" x14ac:dyDescent="0.3">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6.5" customHeight="1" x14ac:dyDescent="0.3">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6.5" customHeight="1" x14ac:dyDescent="0.3">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6.5" customHeight="1" x14ac:dyDescent="0.3">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6.5" customHeight="1" x14ac:dyDescent="0.3">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6.5" customHeight="1" x14ac:dyDescent="0.3">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6.5" customHeight="1" x14ac:dyDescent="0.3">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6.5" customHeight="1" x14ac:dyDescent="0.3">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6.5" customHeight="1" x14ac:dyDescent="0.3">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6.5" customHeight="1" x14ac:dyDescent="0.3">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6.5" customHeight="1" x14ac:dyDescent="0.3">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6.5" customHeight="1" x14ac:dyDescent="0.3">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6.5" customHeight="1" x14ac:dyDescent="0.3">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6.5" customHeight="1" x14ac:dyDescent="0.3">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6.5" customHeight="1" x14ac:dyDescent="0.3">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6.5" customHeight="1" x14ac:dyDescent="0.3">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6.5" customHeight="1" x14ac:dyDescent="0.3">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6.5" customHeight="1" x14ac:dyDescent="0.3">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6.5" customHeight="1" x14ac:dyDescent="0.3">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6.5" customHeight="1" x14ac:dyDescent="0.3">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6.5" customHeight="1" x14ac:dyDescent="0.3">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6.5" customHeight="1" x14ac:dyDescent="0.3">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6.5" customHeight="1" x14ac:dyDescent="0.3">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6.5" customHeight="1" x14ac:dyDescent="0.3">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6.5" customHeight="1" x14ac:dyDescent="0.3">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6.5" customHeight="1" x14ac:dyDescent="0.3">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6.5" customHeight="1" x14ac:dyDescent="0.3">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6.5" customHeight="1" x14ac:dyDescent="0.3">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6.5" customHeight="1" x14ac:dyDescent="0.3">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6.5" customHeight="1" x14ac:dyDescent="0.3">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6.5" customHeight="1" x14ac:dyDescent="0.3">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6.5" customHeight="1" x14ac:dyDescent="0.3">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6.5" customHeight="1" x14ac:dyDescent="0.3">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6.5" customHeight="1" x14ac:dyDescent="0.3">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6.5" customHeight="1" x14ac:dyDescent="0.3">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6.5" customHeight="1" x14ac:dyDescent="0.3">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6.5" customHeight="1" x14ac:dyDescent="0.3">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6.5" customHeight="1" x14ac:dyDescent="0.3">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6.5" customHeight="1" x14ac:dyDescent="0.3">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6.5" customHeight="1" x14ac:dyDescent="0.3">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6.5" customHeight="1" x14ac:dyDescent="0.3">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6.5" customHeight="1" x14ac:dyDescent="0.3">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6.5" customHeight="1" x14ac:dyDescent="0.3">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6.5" customHeight="1" x14ac:dyDescent="0.3">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6.5" customHeight="1" x14ac:dyDescent="0.3">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6.5" customHeight="1" x14ac:dyDescent="0.3">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6.5" customHeight="1" x14ac:dyDescent="0.3">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6.5" customHeight="1" x14ac:dyDescent="0.3">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6.5" customHeight="1" x14ac:dyDescent="0.3">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6.5" customHeight="1" x14ac:dyDescent="0.3">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6.5" customHeight="1" x14ac:dyDescent="0.3">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6.5" customHeight="1" x14ac:dyDescent="0.3">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6.5" customHeight="1" x14ac:dyDescent="0.3">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6.5" customHeight="1" x14ac:dyDescent="0.3">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6.5" customHeight="1" x14ac:dyDescent="0.3">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6.5" customHeight="1" x14ac:dyDescent="0.3">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6.5" customHeight="1" x14ac:dyDescent="0.3">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6.5" customHeight="1" x14ac:dyDescent="0.3">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6.5" customHeight="1" x14ac:dyDescent="0.3">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6.5" customHeight="1" x14ac:dyDescent="0.3">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6.5" customHeight="1" x14ac:dyDescent="0.3">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6.5" customHeight="1" x14ac:dyDescent="0.3">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6.5" customHeight="1" x14ac:dyDescent="0.3">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6.5" customHeight="1" x14ac:dyDescent="0.3">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6.5" customHeight="1" x14ac:dyDescent="0.3">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6.5" customHeight="1" x14ac:dyDescent="0.3">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6.5" customHeight="1" x14ac:dyDescent="0.3">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6.5" customHeight="1" x14ac:dyDescent="0.3">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6.5" customHeight="1" x14ac:dyDescent="0.3">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6.5" customHeight="1" x14ac:dyDescent="0.3">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6.5" customHeight="1" x14ac:dyDescent="0.3">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6.5" customHeight="1" x14ac:dyDescent="0.3">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6.5" customHeight="1" x14ac:dyDescent="0.3">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6.5" customHeight="1" x14ac:dyDescent="0.3">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6.5" customHeight="1" x14ac:dyDescent="0.3">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6.5" customHeight="1" x14ac:dyDescent="0.3">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6.5" customHeight="1" x14ac:dyDescent="0.3">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6.5" customHeight="1" x14ac:dyDescent="0.3">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6.5" customHeight="1" x14ac:dyDescent="0.3">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6.5" customHeight="1" x14ac:dyDescent="0.3">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6.5" customHeight="1" x14ac:dyDescent="0.3">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6.5" customHeight="1" x14ac:dyDescent="0.3">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6.5" customHeight="1" x14ac:dyDescent="0.3">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6.5" customHeight="1" x14ac:dyDescent="0.3">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6.5" customHeight="1" x14ac:dyDescent="0.3">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6.5" customHeight="1" x14ac:dyDescent="0.3">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6.5" customHeight="1" x14ac:dyDescent="0.3">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6.5" customHeight="1" x14ac:dyDescent="0.3">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6.5" customHeight="1" x14ac:dyDescent="0.3">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6.5" customHeight="1" x14ac:dyDescent="0.3">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6.5" customHeight="1" x14ac:dyDescent="0.3">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6.5" customHeight="1" x14ac:dyDescent="0.3">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6.5" customHeight="1" x14ac:dyDescent="0.3">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6.5" customHeight="1" x14ac:dyDescent="0.3">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6.5" customHeight="1" x14ac:dyDescent="0.3">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6.5" customHeight="1" x14ac:dyDescent="0.3">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6.5" customHeight="1" x14ac:dyDescent="0.3">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6.5" customHeight="1" x14ac:dyDescent="0.3">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6.5" customHeight="1" x14ac:dyDescent="0.3">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6.5" customHeight="1" x14ac:dyDescent="0.3">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6.5" customHeight="1" x14ac:dyDescent="0.3">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6.5" customHeight="1" x14ac:dyDescent="0.3">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6.5" customHeight="1" x14ac:dyDescent="0.3">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6.5" customHeight="1" x14ac:dyDescent="0.3">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6.5" customHeight="1" x14ac:dyDescent="0.3">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6.5" customHeight="1" x14ac:dyDescent="0.3">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6.5" customHeight="1" x14ac:dyDescent="0.3">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6.5" customHeight="1" x14ac:dyDescent="0.3">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6.5" customHeight="1" x14ac:dyDescent="0.3">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6.5" customHeight="1" x14ac:dyDescent="0.3">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6.5" customHeight="1" x14ac:dyDescent="0.3">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6.5" customHeight="1" x14ac:dyDescent="0.3">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6.5" customHeight="1" x14ac:dyDescent="0.3">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6.5" customHeight="1" x14ac:dyDescent="0.3">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6.5" customHeight="1" x14ac:dyDescent="0.3">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6.5" customHeight="1" x14ac:dyDescent="0.3">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6.5" customHeight="1" x14ac:dyDescent="0.3">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6.5" customHeight="1" x14ac:dyDescent="0.3">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6.5" customHeight="1" x14ac:dyDescent="0.3">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6.5" customHeight="1" x14ac:dyDescent="0.3">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6.5" customHeight="1" x14ac:dyDescent="0.3">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6.5" customHeight="1" x14ac:dyDescent="0.3">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6.5" customHeight="1" x14ac:dyDescent="0.3">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6.5" customHeight="1" x14ac:dyDescent="0.3">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6.5" customHeight="1" x14ac:dyDescent="0.3">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6.5" customHeight="1" x14ac:dyDescent="0.3">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6.5" customHeight="1" x14ac:dyDescent="0.3">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6.5" customHeight="1" x14ac:dyDescent="0.3">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6.5" customHeight="1" x14ac:dyDescent="0.3">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6.5" customHeight="1" x14ac:dyDescent="0.3">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6.5" customHeight="1" x14ac:dyDescent="0.3">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6.5" customHeight="1" x14ac:dyDescent="0.3">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6.5" customHeight="1" x14ac:dyDescent="0.3">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6.5" customHeight="1" x14ac:dyDescent="0.3">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6.5" customHeight="1" x14ac:dyDescent="0.3">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6.5" customHeight="1" x14ac:dyDescent="0.3">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6.5" customHeight="1" x14ac:dyDescent="0.3">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6.5" customHeight="1" x14ac:dyDescent="0.3">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6.5" customHeight="1" x14ac:dyDescent="0.3">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6.5" customHeight="1" x14ac:dyDescent="0.3">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6.5" customHeight="1" x14ac:dyDescent="0.3">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6.5" customHeight="1" x14ac:dyDescent="0.3">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6.5" customHeight="1" x14ac:dyDescent="0.3">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6.5" customHeight="1" x14ac:dyDescent="0.3">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6.5" customHeight="1" x14ac:dyDescent="0.3">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6.5" customHeight="1" x14ac:dyDescent="0.3">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6.5" customHeight="1" x14ac:dyDescent="0.3">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6.5" customHeight="1" x14ac:dyDescent="0.3">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6.5" customHeight="1" x14ac:dyDescent="0.3">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6.5" customHeight="1" x14ac:dyDescent="0.3">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6.5" customHeight="1" x14ac:dyDescent="0.3">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6.5" customHeight="1" x14ac:dyDescent="0.3">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6.5" customHeight="1" x14ac:dyDescent="0.3">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6.5" customHeight="1" x14ac:dyDescent="0.3">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6.5" customHeight="1" x14ac:dyDescent="0.3">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6.5" customHeight="1" x14ac:dyDescent="0.3">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6.5" customHeight="1" x14ac:dyDescent="0.3">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6.5" customHeight="1" x14ac:dyDescent="0.3">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6.5" customHeight="1" x14ac:dyDescent="0.3">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6.5" customHeight="1" x14ac:dyDescent="0.3">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6.5" customHeight="1" x14ac:dyDescent="0.3">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6.5" customHeight="1" x14ac:dyDescent="0.3">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6.5" customHeight="1" x14ac:dyDescent="0.3">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6.5" customHeight="1" x14ac:dyDescent="0.3">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6.5" customHeight="1" x14ac:dyDescent="0.3">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6.5" customHeight="1" x14ac:dyDescent="0.3">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6.5" customHeight="1" x14ac:dyDescent="0.3">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6.5" customHeight="1" x14ac:dyDescent="0.3">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6.5" customHeight="1" x14ac:dyDescent="0.3">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6.5" customHeight="1" x14ac:dyDescent="0.3">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6.5" customHeight="1" x14ac:dyDescent="0.3">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6.5" customHeight="1" x14ac:dyDescent="0.3">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6.5" customHeight="1" x14ac:dyDescent="0.3">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6.5" customHeight="1" x14ac:dyDescent="0.3">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6.5" customHeight="1" x14ac:dyDescent="0.3">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6.5" customHeight="1" x14ac:dyDescent="0.3">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6.5" customHeight="1" x14ac:dyDescent="0.3">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6.5" customHeight="1" x14ac:dyDescent="0.3">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6.5" customHeight="1" x14ac:dyDescent="0.3">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6.5" customHeight="1" x14ac:dyDescent="0.3">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6.5" customHeight="1" x14ac:dyDescent="0.3">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6.5" customHeight="1" x14ac:dyDescent="0.3">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6.5" customHeight="1" x14ac:dyDescent="0.3">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6.5" customHeight="1" x14ac:dyDescent="0.3">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6.5" customHeight="1" x14ac:dyDescent="0.3">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6.5" customHeight="1" x14ac:dyDescent="0.3">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6.5" customHeight="1" x14ac:dyDescent="0.3">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6.5" customHeight="1" x14ac:dyDescent="0.3">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6.5" customHeight="1" x14ac:dyDescent="0.3">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6.5" customHeight="1" x14ac:dyDescent="0.3">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6.5" customHeight="1" x14ac:dyDescent="0.3">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6.5" customHeight="1" x14ac:dyDescent="0.3">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6.5" customHeight="1" x14ac:dyDescent="0.3">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6.5" customHeight="1" x14ac:dyDescent="0.3">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6.5" customHeight="1" x14ac:dyDescent="0.3">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6.5" customHeight="1" x14ac:dyDescent="0.3">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6.5" customHeight="1" x14ac:dyDescent="0.3">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6.5" customHeight="1" x14ac:dyDescent="0.3">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6.5" customHeight="1" x14ac:dyDescent="0.3">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6.5" customHeight="1" x14ac:dyDescent="0.3">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6.5" customHeight="1" x14ac:dyDescent="0.3">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6.5" customHeight="1" x14ac:dyDescent="0.3">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6.5" customHeight="1" x14ac:dyDescent="0.3">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6.5" customHeight="1" x14ac:dyDescent="0.3">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6.5" customHeight="1" x14ac:dyDescent="0.3">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6.5" customHeight="1" x14ac:dyDescent="0.3">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6.5" customHeight="1" x14ac:dyDescent="0.3">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6.5" customHeight="1" x14ac:dyDescent="0.3">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6.5" customHeight="1" x14ac:dyDescent="0.3">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6.5" customHeight="1" x14ac:dyDescent="0.3">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6.5" customHeight="1" x14ac:dyDescent="0.3">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6.5" customHeight="1" x14ac:dyDescent="0.3">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6.5" customHeight="1" x14ac:dyDescent="0.3">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6.5" customHeight="1" x14ac:dyDescent="0.3">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6.5" customHeight="1" x14ac:dyDescent="0.3">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6.5" customHeight="1" x14ac:dyDescent="0.3">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6.5" customHeight="1" x14ac:dyDescent="0.3">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6.5" customHeight="1" x14ac:dyDescent="0.3">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6.5" customHeight="1" x14ac:dyDescent="0.3">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6.5" customHeight="1" x14ac:dyDescent="0.3">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6.5" customHeight="1" x14ac:dyDescent="0.3">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6.5" customHeight="1" x14ac:dyDescent="0.3">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6.5" customHeight="1" x14ac:dyDescent="0.3">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6.5" customHeight="1" x14ac:dyDescent="0.3">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6.5" customHeight="1" x14ac:dyDescent="0.3">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6.5" customHeight="1" x14ac:dyDescent="0.3">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6.5" customHeight="1" x14ac:dyDescent="0.3">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6.5" customHeight="1" x14ac:dyDescent="0.3">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6.5" customHeight="1" x14ac:dyDescent="0.3">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6.5" customHeight="1" x14ac:dyDescent="0.3">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6.5" customHeight="1" x14ac:dyDescent="0.3">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6.5" customHeight="1" x14ac:dyDescent="0.3">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6.5" customHeight="1" x14ac:dyDescent="0.3">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6.5" customHeight="1" x14ac:dyDescent="0.3">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6.5" customHeight="1" x14ac:dyDescent="0.3">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6.5" customHeight="1" x14ac:dyDescent="0.3">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6.5" customHeight="1" x14ac:dyDescent="0.3">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6.5" customHeight="1" x14ac:dyDescent="0.3">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6.5" customHeight="1" x14ac:dyDescent="0.3">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6.5" customHeight="1" x14ac:dyDescent="0.3">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6.5" customHeight="1" x14ac:dyDescent="0.3">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6.5" customHeight="1" x14ac:dyDescent="0.3">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6.5" customHeight="1" x14ac:dyDescent="0.3">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6.5" customHeight="1" x14ac:dyDescent="0.3">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6.5" customHeight="1" x14ac:dyDescent="0.3">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6.5" customHeight="1" x14ac:dyDescent="0.3">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6.5" customHeight="1" x14ac:dyDescent="0.3">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6.5" customHeight="1" x14ac:dyDescent="0.3">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6.5" customHeight="1" x14ac:dyDescent="0.3">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6.5" customHeight="1" x14ac:dyDescent="0.3">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6.5" customHeight="1" x14ac:dyDescent="0.3">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6.5" customHeight="1" x14ac:dyDescent="0.3">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6.5" customHeight="1" x14ac:dyDescent="0.3">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6.5" customHeight="1" x14ac:dyDescent="0.3">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6.5" customHeight="1" x14ac:dyDescent="0.3">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6.5" customHeight="1" x14ac:dyDescent="0.3">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6.5" customHeight="1" x14ac:dyDescent="0.3">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6.5" customHeight="1" x14ac:dyDescent="0.3">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6.5" customHeight="1" x14ac:dyDescent="0.3">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6.5" customHeight="1" x14ac:dyDescent="0.3">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6.5" customHeight="1" x14ac:dyDescent="0.3">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6.5" customHeight="1" x14ac:dyDescent="0.3">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6.5" customHeight="1" x14ac:dyDescent="0.3">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6.5" customHeight="1" x14ac:dyDescent="0.3">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6.5" customHeight="1" x14ac:dyDescent="0.3">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6.5" customHeight="1" x14ac:dyDescent="0.3">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6.5" customHeight="1" x14ac:dyDescent="0.3">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6.5" customHeight="1" x14ac:dyDescent="0.3">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6.5" customHeight="1" x14ac:dyDescent="0.3">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6.5" customHeight="1" x14ac:dyDescent="0.3">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6.5" customHeight="1" x14ac:dyDescent="0.3">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6.5" customHeight="1" x14ac:dyDescent="0.3">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6.5" customHeight="1" x14ac:dyDescent="0.3">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6.5" customHeight="1" x14ac:dyDescent="0.3">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6.5" customHeight="1" x14ac:dyDescent="0.3">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6.5" customHeight="1" x14ac:dyDescent="0.3">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6.5" customHeight="1" x14ac:dyDescent="0.3">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6.5" customHeight="1" x14ac:dyDescent="0.3">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6.5" customHeight="1" x14ac:dyDescent="0.3">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6.5" customHeight="1" x14ac:dyDescent="0.3">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6.5" customHeight="1" x14ac:dyDescent="0.3">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6.5" customHeight="1" x14ac:dyDescent="0.3">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6.5" customHeight="1" x14ac:dyDescent="0.3">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6.5" customHeight="1" x14ac:dyDescent="0.3">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6.5" customHeight="1" x14ac:dyDescent="0.3">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6.5" customHeight="1" x14ac:dyDescent="0.3">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6.5" customHeight="1" x14ac:dyDescent="0.3">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6.5" customHeight="1" x14ac:dyDescent="0.3">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6.5" customHeight="1" x14ac:dyDescent="0.3">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6.5" customHeight="1" x14ac:dyDescent="0.3">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6.5" customHeight="1" x14ac:dyDescent="0.3">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6.5" customHeight="1" x14ac:dyDescent="0.3">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6.5" customHeight="1" x14ac:dyDescent="0.3">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6.5" customHeight="1" x14ac:dyDescent="0.3">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6.5" customHeight="1" x14ac:dyDescent="0.3">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6.5" customHeight="1" x14ac:dyDescent="0.3">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6.5" customHeight="1" x14ac:dyDescent="0.3">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6.5" customHeight="1" x14ac:dyDescent="0.3">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6.5" customHeight="1" x14ac:dyDescent="0.3">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6.5" customHeight="1" x14ac:dyDescent="0.3">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6.5" customHeight="1" x14ac:dyDescent="0.3">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6.5" customHeight="1" x14ac:dyDescent="0.3">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6.5" customHeight="1" x14ac:dyDescent="0.3">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6.5" customHeight="1" x14ac:dyDescent="0.3">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6.5" customHeight="1" x14ac:dyDescent="0.3">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6.5" customHeight="1" x14ac:dyDescent="0.3">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6.5" customHeight="1" x14ac:dyDescent="0.3">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6.5" customHeight="1" x14ac:dyDescent="0.3">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6.5" customHeight="1" x14ac:dyDescent="0.3">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6.5" customHeight="1" x14ac:dyDescent="0.3">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6.5" customHeight="1" x14ac:dyDescent="0.3">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6.5" customHeight="1" x14ac:dyDescent="0.3">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6.5" customHeight="1" x14ac:dyDescent="0.3">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6.5" customHeight="1" x14ac:dyDescent="0.3">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6.5" customHeight="1" x14ac:dyDescent="0.3">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6.5" customHeight="1" x14ac:dyDescent="0.3">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6.5" customHeight="1" x14ac:dyDescent="0.3">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6.5" customHeight="1" x14ac:dyDescent="0.3">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6.5" customHeight="1" x14ac:dyDescent="0.3">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6.5" customHeight="1" x14ac:dyDescent="0.3">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6.5" customHeight="1" x14ac:dyDescent="0.3">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6.5" customHeight="1" x14ac:dyDescent="0.3">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6.5" customHeight="1" x14ac:dyDescent="0.3">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6.5" customHeight="1" x14ac:dyDescent="0.3">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6.5" customHeight="1" x14ac:dyDescent="0.3">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6.5" customHeight="1" x14ac:dyDescent="0.3">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6.5" customHeight="1" x14ac:dyDescent="0.3">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6.5" customHeight="1" x14ac:dyDescent="0.3">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6.5" customHeight="1" x14ac:dyDescent="0.3">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6.5" customHeight="1" x14ac:dyDescent="0.3">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6.5" customHeight="1" x14ac:dyDescent="0.3">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6.5" customHeight="1" x14ac:dyDescent="0.3">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6.5" customHeight="1" x14ac:dyDescent="0.3">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6.5" customHeight="1" x14ac:dyDescent="0.3">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6.5" customHeight="1" x14ac:dyDescent="0.3">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6.5" customHeight="1" x14ac:dyDescent="0.3">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6.5" customHeight="1" x14ac:dyDescent="0.3">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6.5" customHeight="1" x14ac:dyDescent="0.3">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6.5" customHeight="1" x14ac:dyDescent="0.3">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6.5" customHeight="1" x14ac:dyDescent="0.3">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6.5" customHeight="1" x14ac:dyDescent="0.3">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6.5" customHeight="1" x14ac:dyDescent="0.3">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6.5" customHeight="1" x14ac:dyDescent="0.3">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6.5" customHeight="1" x14ac:dyDescent="0.3">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6.5" customHeight="1" x14ac:dyDescent="0.3">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6.5" customHeight="1" x14ac:dyDescent="0.3">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6.5" customHeight="1" x14ac:dyDescent="0.3">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6.5" customHeight="1" x14ac:dyDescent="0.3">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6.5" customHeight="1" x14ac:dyDescent="0.3">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6.5" customHeight="1" x14ac:dyDescent="0.3">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6.5" customHeight="1" x14ac:dyDescent="0.3">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6.5" customHeight="1" x14ac:dyDescent="0.3">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6.5" customHeight="1" x14ac:dyDescent="0.3">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6.5" customHeight="1" x14ac:dyDescent="0.3">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6.5" customHeight="1" x14ac:dyDescent="0.3">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6.5" customHeight="1" x14ac:dyDescent="0.3">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6.5" customHeight="1" x14ac:dyDescent="0.3">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6.5" customHeight="1" x14ac:dyDescent="0.3">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6.5" customHeight="1" x14ac:dyDescent="0.3">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6.5" customHeight="1" x14ac:dyDescent="0.3">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6.5" customHeight="1" x14ac:dyDescent="0.3">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6.5" customHeight="1" x14ac:dyDescent="0.3">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6.5" customHeight="1" x14ac:dyDescent="0.3">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6.5" customHeight="1" x14ac:dyDescent="0.3">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6.5" customHeight="1" x14ac:dyDescent="0.3">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6.5" customHeight="1" x14ac:dyDescent="0.3">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6.5" customHeight="1" x14ac:dyDescent="0.3">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6.5" customHeight="1" x14ac:dyDescent="0.3">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6.5" customHeight="1" x14ac:dyDescent="0.3">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6.5" customHeight="1" x14ac:dyDescent="0.3">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6.5" customHeight="1" x14ac:dyDescent="0.3">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6.5" customHeight="1" x14ac:dyDescent="0.3">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6.5" customHeight="1" x14ac:dyDescent="0.3">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6.5" customHeight="1" x14ac:dyDescent="0.3">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6.5" customHeight="1" x14ac:dyDescent="0.3">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6.5" customHeight="1" x14ac:dyDescent="0.3">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6.5" customHeight="1" x14ac:dyDescent="0.3">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6.5" customHeight="1" x14ac:dyDescent="0.3">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6.5" customHeight="1" x14ac:dyDescent="0.3">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6.5" customHeight="1" x14ac:dyDescent="0.3">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6.5" customHeight="1" x14ac:dyDescent="0.3">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6.5" customHeight="1" x14ac:dyDescent="0.3">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6.5" customHeight="1" x14ac:dyDescent="0.3">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6.5" customHeight="1" x14ac:dyDescent="0.3">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6.5" customHeight="1" x14ac:dyDescent="0.3">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6.5" customHeight="1" x14ac:dyDescent="0.3">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6.5" customHeight="1" x14ac:dyDescent="0.3">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6.5" customHeight="1" x14ac:dyDescent="0.3">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6.5" customHeight="1" x14ac:dyDescent="0.3">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6.5" customHeight="1" x14ac:dyDescent="0.3">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6.5" customHeight="1" x14ac:dyDescent="0.3">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6.5" customHeight="1" x14ac:dyDescent="0.3">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6.5" customHeight="1" x14ac:dyDescent="0.3">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6.5" customHeight="1" x14ac:dyDescent="0.3">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6.5" customHeight="1" x14ac:dyDescent="0.3">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6.5" customHeight="1" x14ac:dyDescent="0.3">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6.5" customHeight="1" x14ac:dyDescent="0.3">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6.5" customHeight="1" x14ac:dyDescent="0.3">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6.5" customHeight="1" x14ac:dyDescent="0.3">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6.5" customHeight="1" x14ac:dyDescent="0.3">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6.5" customHeight="1" x14ac:dyDescent="0.3">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6.5" customHeight="1" x14ac:dyDescent="0.3">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6.5" customHeight="1" x14ac:dyDescent="0.3">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6.5" customHeight="1" x14ac:dyDescent="0.3">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6.5" customHeight="1" x14ac:dyDescent="0.3">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6.5" customHeight="1" x14ac:dyDescent="0.3">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6.5" customHeight="1" x14ac:dyDescent="0.3">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6.5" customHeight="1" x14ac:dyDescent="0.3">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6.5" customHeight="1" x14ac:dyDescent="0.3">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6.5" customHeight="1" x14ac:dyDescent="0.3">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6.5" customHeight="1" x14ac:dyDescent="0.3">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6.5" customHeight="1" x14ac:dyDescent="0.3">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6.5" customHeight="1" x14ac:dyDescent="0.3">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6.5" customHeight="1" x14ac:dyDescent="0.3">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6.5" customHeight="1" x14ac:dyDescent="0.3">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6.5" customHeight="1" x14ac:dyDescent="0.3">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6.5" customHeight="1" x14ac:dyDescent="0.3">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6.5" customHeight="1" x14ac:dyDescent="0.3">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6.5" customHeight="1" x14ac:dyDescent="0.3">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6.5" customHeight="1" x14ac:dyDescent="0.3">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6.5" customHeight="1" x14ac:dyDescent="0.3">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6.5" customHeight="1" x14ac:dyDescent="0.3">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6.5" customHeight="1" x14ac:dyDescent="0.3">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6.5" customHeight="1" x14ac:dyDescent="0.3">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6.5" customHeight="1" x14ac:dyDescent="0.3">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6.5" customHeight="1" x14ac:dyDescent="0.3">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6.5" customHeight="1" x14ac:dyDescent="0.3">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6.5" customHeight="1" x14ac:dyDescent="0.3">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6.5" customHeight="1" x14ac:dyDescent="0.3">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6.5" customHeight="1" x14ac:dyDescent="0.3">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6.5" customHeight="1" x14ac:dyDescent="0.3">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6.5" customHeight="1" x14ac:dyDescent="0.3">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6.5" customHeight="1" x14ac:dyDescent="0.3">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6.5" customHeight="1" x14ac:dyDescent="0.3">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6.5" customHeight="1" x14ac:dyDescent="0.3">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6.5" customHeight="1" x14ac:dyDescent="0.3">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6.5" customHeight="1" x14ac:dyDescent="0.3">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6.5" customHeight="1" x14ac:dyDescent="0.3">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6.5" customHeight="1" x14ac:dyDescent="0.3">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6.5" customHeight="1" x14ac:dyDescent="0.3">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6.5" customHeight="1" x14ac:dyDescent="0.3">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6.5" customHeight="1" x14ac:dyDescent="0.3">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6.5" customHeight="1" x14ac:dyDescent="0.3">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6.5" customHeight="1" x14ac:dyDescent="0.3">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6.5" customHeight="1" x14ac:dyDescent="0.3">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6.5" customHeight="1" x14ac:dyDescent="0.3">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6.5" customHeight="1" x14ac:dyDescent="0.3">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6.5" customHeight="1" x14ac:dyDescent="0.3">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6.5" customHeight="1" x14ac:dyDescent="0.3">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6.5" customHeight="1" x14ac:dyDescent="0.3">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6.5" customHeight="1" x14ac:dyDescent="0.3">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6.5" customHeight="1" x14ac:dyDescent="0.3">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6.5" customHeight="1" x14ac:dyDescent="0.3">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6.5" customHeight="1" x14ac:dyDescent="0.3">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6.5" customHeight="1" x14ac:dyDescent="0.3">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6.5" customHeight="1" x14ac:dyDescent="0.3">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6.5" customHeight="1" x14ac:dyDescent="0.3">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6.5" customHeight="1" x14ac:dyDescent="0.3">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6.5" customHeight="1" x14ac:dyDescent="0.3">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6.5" customHeight="1" x14ac:dyDescent="0.3">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6.5" customHeight="1" x14ac:dyDescent="0.3">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6.5" customHeight="1" x14ac:dyDescent="0.3">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6.5" customHeight="1" x14ac:dyDescent="0.3">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6.5" customHeight="1" x14ac:dyDescent="0.3">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6.5" customHeight="1" x14ac:dyDescent="0.3">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6.5" customHeight="1" x14ac:dyDescent="0.3">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6.5" customHeight="1" x14ac:dyDescent="0.3">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6.5" customHeight="1" x14ac:dyDescent="0.3">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6.5" customHeight="1" x14ac:dyDescent="0.3">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6.5" customHeight="1" x14ac:dyDescent="0.3">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6.5" customHeight="1" x14ac:dyDescent="0.3">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6.5" customHeight="1" x14ac:dyDescent="0.3">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6.5" customHeight="1" x14ac:dyDescent="0.3">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6.5" customHeight="1" x14ac:dyDescent="0.3">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6.5" customHeight="1" x14ac:dyDescent="0.3">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6.5" customHeight="1" x14ac:dyDescent="0.3">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6.5" customHeight="1" x14ac:dyDescent="0.3">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6.5" customHeight="1" x14ac:dyDescent="0.3">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6.5" customHeight="1" x14ac:dyDescent="0.3">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6.5" customHeight="1" x14ac:dyDescent="0.3">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6.5" customHeight="1" x14ac:dyDescent="0.3">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6.5" customHeight="1" x14ac:dyDescent="0.3">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6.5" customHeight="1" x14ac:dyDescent="0.3">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6.5" customHeight="1" x14ac:dyDescent="0.3">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6.5" customHeight="1" x14ac:dyDescent="0.3">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6.5" customHeight="1" x14ac:dyDescent="0.3">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6.5" customHeight="1" x14ac:dyDescent="0.3">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6.5" customHeight="1" x14ac:dyDescent="0.3">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6.5" customHeight="1" x14ac:dyDescent="0.3">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6.5" customHeight="1" x14ac:dyDescent="0.3">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6.5" customHeight="1" x14ac:dyDescent="0.3">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6.5" customHeight="1" x14ac:dyDescent="0.3">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6.5" customHeight="1" x14ac:dyDescent="0.3">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6.5" customHeight="1" x14ac:dyDescent="0.3">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6.5" customHeight="1" x14ac:dyDescent="0.3">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6.5" customHeight="1" x14ac:dyDescent="0.3">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6.5" customHeight="1" x14ac:dyDescent="0.3">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6.5" customHeight="1" x14ac:dyDescent="0.3">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6.5" customHeight="1" x14ac:dyDescent="0.3">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6.5" customHeight="1" x14ac:dyDescent="0.3">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6.5" customHeight="1" x14ac:dyDescent="0.3">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6.5" customHeight="1" x14ac:dyDescent="0.3">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6.5" customHeight="1" x14ac:dyDescent="0.3">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6.5" customHeight="1" x14ac:dyDescent="0.3">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6.5" customHeight="1" x14ac:dyDescent="0.3">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6.5" customHeight="1" x14ac:dyDescent="0.3">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6.5" customHeight="1" x14ac:dyDescent="0.3">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6.5" customHeight="1" x14ac:dyDescent="0.3">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6.5" customHeight="1" x14ac:dyDescent="0.3">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6.5" customHeight="1" x14ac:dyDescent="0.3">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6.5" customHeight="1" x14ac:dyDescent="0.3">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6.5" customHeight="1" x14ac:dyDescent="0.3">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6.5" customHeight="1" x14ac:dyDescent="0.3">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6.5" customHeight="1" x14ac:dyDescent="0.3">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6.5" customHeight="1" x14ac:dyDescent="0.3">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6.5" customHeight="1" x14ac:dyDescent="0.3">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6.5" customHeight="1" x14ac:dyDescent="0.3">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6.5" customHeight="1" x14ac:dyDescent="0.3">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6.5" customHeight="1" x14ac:dyDescent="0.3">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6.5" customHeight="1" x14ac:dyDescent="0.3">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6.5" customHeight="1" x14ac:dyDescent="0.3">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6.5" customHeight="1" x14ac:dyDescent="0.3">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6.5" customHeight="1" x14ac:dyDescent="0.3">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6.5" customHeight="1" x14ac:dyDescent="0.3">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6.5" customHeight="1" x14ac:dyDescent="0.3">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6.5" customHeight="1" x14ac:dyDescent="0.3">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6.5" customHeight="1" x14ac:dyDescent="0.3">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6.5" customHeight="1" x14ac:dyDescent="0.3">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6.5" customHeight="1" x14ac:dyDescent="0.3">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6.5" customHeight="1" x14ac:dyDescent="0.3">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6.5" customHeight="1" x14ac:dyDescent="0.3">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6.5" customHeight="1" x14ac:dyDescent="0.3">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6.5" customHeight="1" x14ac:dyDescent="0.3">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6.5" customHeight="1" x14ac:dyDescent="0.3">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6.5" customHeight="1" x14ac:dyDescent="0.3">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6.5" customHeight="1" x14ac:dyDescent="0.3">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6.5" customHeight="1" x14ac:dyDescent="0.3">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6.5" customHeight="1" x14ac:dyDescent="0.3">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6.5" customHeight="1" x14ac:dyDescent="0.3">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6.5" customHeight="1" x14ac:dyDescent="0.3">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6.5" customHeight="1" x14ac:dyDescent="0.3">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6.5" customHeight="1" x14ac:dyDescent="0.3">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6.5" customHeight="1" x14ac:dyDescent="0.3">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6.5" customHeight="1" x14ac:dyDescent="0.3">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6.5" customHeight="1" x14ac:dyDescent="0.3">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6.5" customHeight="1" x14ac:dyDescent="0.3">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6.5" customHeight="1" x14ac:dyDescent="0.3">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6.5" customHeight="1" x14ac:dyDescent="0.3">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6.5" customHeight="1" x14ac:dyDescent="0.3">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6.5" customHeight="1" x14ac:dyDescent="0.3">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6.5" customHeight="1" x14ac:dyDescent="0.3">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6.5" customHeight="1" x14ac:dyDescent="0.3">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6.5" customHeight="1" x14ac:dyDescent="0.3">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6.5" customHeight="1" x14ac:dyDescent="0.3">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6.5" customHeight="1" x14ac:dyDescent="0.3">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6.5" customHeight="1" x14ac:dyDescent="0.3">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6.5" customHeight="1" x14ac:dyDescent="0.3">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6.5" customHeight="1" x14ac:dyDescent="0.3">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6.5" customHeight="1" x14ac:dyDescent="0.3">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6.5" customHeight="1" x14ac:dyDescent="0.3">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ELICAS</dc:creator>
  <cp:lastModifiedBy>Eliana Ivonn Castaneda Saavedra</cp:lastModifiedBy>
  <cp:lastPrinted>2018-10-24T15:59:52Z</cp:lastPrinted>
  <dcterms:created xsi:type="dcterms:W3CDTF">2018-06-08T15:48:31Z</dcterms:created>
  <dcterms:modified xsi:type="dcterms:W3CDTF">2019-08-13T15:44:15Z</dcterms:modified>
</cp:coreProperties>
</file>